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6225" windowHeight="4695" activeTab="1"/>
  </bookViews>
  <sheets>
    <sheet name="Output" sheetId="1" r:id="rId1"/>
    <sheet name="Input Data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<sst xmlns="http://schemas.openxmlformats.org/spreadsheetml/2006/main" count="77" uniqueCount="69">
  <si>
    <t>Q1</t>
  </si>
  <si>
    <t>Quarter</t>
  </si>
  <si>
    <t>Moving</t>
  </si>
  <si>
    <t>Average</t>
  </si>
  <si>
    <t xml:space="preserve">Centered  </t>
  </si>
  <si>
    <t>Raw</t>
  </si>
  <si>
    <t>Indices</t>
  </si>
  <si>
    <t>Q2</t>
  </si>
  <si>
    <t>Q3</t>
  </si>
  <si>
    <t>Q4</t>
  </si>
  <si>
    <t>Year 1</t>
  </si>
  <si>
    <t>Year 2</t>
  </si>
  <si>
    <t>Year 3</t>
  </si>
  <si>
    <t>Year 4</t>
  </si>
  <si>
    <t>Seasonal</t>
  </si>
  <si>
    <t>Index</t>
  </si>
  <si>
    <t>Centered Between Quarters 2 and 3.</t>
  </si>
  <si>
    <t xml:space="preserve">This Moving Average is </t>
  </si>
  <si>
    <t xml:space="preserve">The next one is centered between 3 and 4, </t>
  </si>
  <si>
    <t>and so on.</t>
  </si>
  <si>
    <t>Forecasting : Decomposition of the Trend and Seasonality</t>
  </si>
  <si>
    <t>De-seas</t>
  </si>
  <si>
    <t>Sales (Yd)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</si>
  <si>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</si>
  <si>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</si>
  <si>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</si>
  <si>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</si>
  <si>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</si>
  <si>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</si>
  <si>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</si>
  <si>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</si>
  <si>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</si>
  <si>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</si>
  <si>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</si>
  <si>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</si>
  <si>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</si>
  <si>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</si>
  <si>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</si>
  <si>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</si>
  <si>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</si>
  <si>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</si>
  <si>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</si>
  <si>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</si>
  <si>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</si>
  <si>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</si>
  <si>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</si>
  <si>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</si>
  <si>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</si>
  <si>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</si>
  <si>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</si>
  <si>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>Deseasonalized</t>
  </si>
  <si>
    <t>Values to predict the true sales</t>
  </si>
  <si>
    <t>(Multiply by the seasonal index)</t>
  </si>
  <si>
    <t>Predicted</t>
  </si>
  <si>
    <t>Error</t>
  </si>
  <si>
    <t>Predicted Y</t>
  </si>
  <si>
    <t>Sales (Y)</t>
  </si>
  <si>
    <t>Sales (Y-hat)</t>
  </si>
  <si>
    <t>(Y - Y-hat)</t>
  </si>
  <si>
    <t>Predicted Sales (Yd Hat)</t>
  </si>
  <si>
    <t>Reseasonalize the predicted Yd</t>
  </si>
  <si>
    <t>BIAS</t>
  </si>
  <si>
    <t>Calculated on output page</t>
  </si>
  <si>
    <t>and copied here.</t>
  </si>
  <si>
    <t xml:space="preserve">degrees of freedom </t>
  </si>
  <si>
    <t xml:space="preserve">for error = </t>
  </si>
  <si>
    <t>Squared</t>
  </si>
  <si>
    <t>MSE</t>
  </si>
  <si>
    <t>SE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</si>
</sst>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000000000000"/>
    <numFmt numFmtId="170" formatCode="0.000000000000"/>
    <numFmt numFmtId="171" formatCode="0.00000000000"/>
    <numFmt numFmtId="172" formatCode="0.0000000000"/>
    <numFmt numFmtId="173" formatCode="0.000000000"/>
    <numFmt numFmtId="174" formatCode="0.00000000"/>
  </numFmts>
  <fonts count="48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.75"/>
      <color indexed="8"/>
      <name val="Arial"/>
      <family val="2"/>
    </font>
    <font>
      <sz val="8"/>
      <color indexed="8"/>
      <name val="Arial"/>
      <family val="2"/>
    </font>
    <font>
      <sz val="10.25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.75"/>
      <color indexed="8"/>
      <name val="Arial"/>
      <family val="2"/>
    </font>
    <font>
      <b/>
      <sz val="12"/>
      <color indexed="8"/>
      <name val="Arial"/>
      <family val="2"/>
    </font>
    <font>
      <b/>
      <sz val="10.25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33" borderId="0" xfId="0" applyNumberFormat="1" applyFill="1" applyAlignment="1">
      <alignment/>
    </xf>
    <xf numFmtId="2" fontId="0" fillId="34" borderId="0" xfId="0" applyNumberFormat="1" applyFill="1" applyAlignment="1">
      <alignment/>
    </xf>
    <xf numFmtId="2" fontId="0" fillId="34" borderId="0" xfId="0" applyNumberFormat="1" applyFill="1" applyBorder="1" applyAlignment="1">
      <alignment/>
    </xf>
    <xf numFmtId="2" fontId="0" fillId="34" borderId="16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0" fillId="35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Continuous"/>
    </xf>
    <xf numFmtId="165" fontId="0" fillId="0" borderId="0" xfId="0" applyNumberFormat="1" applyFill="1" applyBorder="1" applyAlignment="1">
      <alignment/>
    </xf>
    <xf numFmtId="165" fontId="0" fillId="0" borderId="16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166" fontId="0" fillId="0" borderId="16" xfId="0" applyNumberFormat="1" applyFill="1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Alignment="1">
      <alignment horizontal="right"/>
    </xf>
    <xf numFmtId="2" fontId="0" fillId="36" borderId="0" xfId="0" applyNumberFormat="1" applyFill="1" applyAlignment="1">
      <alignment/>
    </xf>
    <xf numFmtId="165" fontId="0" fillId="35" borderId="0" xfId="0" applyNumberFormat="1" applyFill="1" applyBorder="1" applyAlignment="1">
      <alignment/>
    </xf>
    <xf numFmtId="165" fontId="0" fillId="35" borderId="16" xfId="0" applyNumberFormat="1" applyFill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1" fillId="37" borderId="14" xfId="0" applyNumberFormat="1" applyFont="1" applyFill="1" applyBorder="1" applyAlignment="1">
      <alignment/>
    </xf>
    <xf numFmtId="2" fontId="1" fillId="37" borderId="18" xfId="0" applyNumberFormat="1" applyFont="1" applyFill="1" applyBorder="1" applyAlignment="1">
      <alignment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/>
    </xf>
    <xf numFmtId="0" fontId="0" fillId="38" borderId="0" xfId="0" applyFont="1" applyFill="1" applyAlignment="1">
      <alignment/>
    </xf>
    <xf numFmtId="0" fontId="0" fillId="38" borderId="0" xfId="0" applyFill="1" applyAlignment="1">
      <alignment/>
    </xf>
    <xf numFmtId="0" fontId="1" fillId="38" borderId="0" xfId="0" applyFont="1" applyFill="1" applyAlignment="1">
      <alignment/>
    </xf>
    <xf numFmtId="2" fontId="0" fillId="0" borderId="0" xfId="0" applyNumberFormat="1" applyBorder="1" applyAlignment="1">
      <alignment/>
    </xf>
    <xf numFmtId="2" fontId="1" fillId="8" borderId="0" xfId="0" applyNumberFormat="1" applyFont="1" applyFill="1" applyAlignment="1">
      <alignment/>
    </xf>
    <xf numFmtId="0" fontId="1" fillId="8" borderId="0" xfId="0" applyFont="1" applyFill="1" applyAlignment="1">
      <alignment horizontal="right"/>
    </xf>
    <xf numFmtId="0" fontId="1" fillId="0" borderId="0" xfId="0" applyFont="1" applyBorder="1" applyAlignment="1">
      <alignment horizontal="right"/>
    </xf>
    <xf numFmtId="2" fontId="0" fillId="38" borderId="0" xfId="0" applyNumberFormat="1" applyFill="1" applyAlignment="1">
      <alignment/>
    </xf>
    <xf numFmtId="2" fontId="1" fillId="17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XYZ Inc. Sales</a:t>
            </a:r>
          </a:p>
        </c:rich>
      </c:tx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75"/>
          <c:y val="0.188"/>
          <c:w val="0.88575"/>
          <c:h val="0.6805"/>
        </c:manualLayout>
      </c:layout>
      <c:lineChart>
        <c:grouping val="standard"/>
        <c:varyColors val="0"/>
        <c:ser>
          <c:idx val="1"/>
          <c:order val="0"/>
          <c:tx>
            <c:strRef>
              <c:f>'Input Data'!$B$11</c:f>
              <c:strCache>
                <c:ptCount val="1"/>
                <c:pt idx="0">
                  <c:v>Sales (Y)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'Input Data'!$B$12:$B$27</c:f>
              <c:numCache/>
            </c:numRef>
          </c:val>
          <c:smooth val="0"/>
        </c:ser>
        <c:marker val="1"/>
        <c:axId val="16975467"/>
        <c:axId val="18561476"/>
      </c:lineChart>
      <c:catAx>
        <c:axId val="169754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561476"/>
        <c:crosses val="autoZero"/>
        <c:auto val="1"/>
        <c:lblOffset val="100"/>
        <c:tickLblSkip val="1"/>
        <c:noMultiLvlLbl val="0"/>
      </c:catAx>
      <c:valAx>
        <c:axId val="185614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99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975467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Deseasonlized Sales</a:t>
            </a:r>
          </a:p>
        </c:rich>
      </c:tx>
      <c:layout>
        <c:manualLayout>
          <c:xMode val="factor"/>
          <c:yMode val="factor"/>
          <c:x val="0.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8575"/>
          <c:w val="0.88"/>
          <c:h val="0.68425"/>
        </c:manualLayout>
      </c:layout>
      <c:scatterChart>
        <c:scatterStyle val="lineMarker"/>
        <c:varyColors val="0"/>
        <c:ser>
          <c:idx val="1"/>
          <c:order val="0"/>
          <c:tx>
            <c:strRef>
              <c:f>'Input Data'!$I$11</c:f>
              <c:strCache>
                <c:ptCount val="1"/>
                <c:pt idx="0">
                  <c:v>Sales (Yd)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yVal>
            <c:numRef>
              <c:f>'Input Data'!$I$12:$I$27</c:f>
              <c:numCache/>
            </c:numRef>
          </c:yVal>
          <c:smooth val="0"/>
        </c:ser>
        <c:axId val="32835557"/>
        <c:axId val="27084558"/>
      </c:scatterChart>
      <c:valAx>
        <c:axId val="328355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Quarter</a:t>
                </a:r>
              </a:p>
            </c:rich>
          </c:tx>
          <c:layout>
            <c:manualLayout>
              <c:xMode val="factor"/>
              <c:yMode val="factor"/>
              <c:x val="-0.01775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084558"/>
        <c:crosses val="autoZero"/>
        <c:crossBetween val="midCat"/>
        <c:dispUnits/>
      </c:valAx>
      <c:valAx>
        <c:axId val="270845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$ Million</a:t>
                </a:r>
              </a:p>
            </c:rich>
          </c:tx>
          <c:layout>
            <c:manualLayout>
              <c:xMode val="factor"/>
              <c:yMode val="factor"/>
              <c:x val="-0.029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CC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3555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104775</xdr:rowOff>
    </xdr:from>
    <xdr:to>
      <xdr:col>7</xdr:col>
      <xdr:colOff>133350</xdr:colOff>
      <xdr:row>47</xdr:row>
      <xdr:rowOff>133350</xdr:rowOff>
    </xdr:to>
    <xdr:graphicFrame>
      <xdr:nvGraphicFramePr>
        <xdr:cNvPr id="1" name="Chart 1"/>
        <xdr:cNvGraphicFramePr/>
      </xdr:nvGraphicFramePr>
      <xdr:xfrm>
        <a:off x="19050" y="5143500"/>
        <a:ext cx="38385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381000</xdr:colOff>
      <xdr:row>8</xdr:row>
      <xdr:rowOff>19050</xdr:rowOff>
    </xdr:from>
    <xdr:to>
      <xdr:col>5</xdr:col>
      <xdr:colOff>171450</xdr:colOff>
      <xdr:row>12</xdr:row>
      <xdr:rowOff>142875</xdr:rowOff>
    </xdr:to>
    <xdr:sp>
      <xdr:nvSpPr>
        <xdr:cNvPr id="2" name="Line 2"/>
        <xdr:cNvSpPr>
          <a:spLocks/>
        </xdr:cNvSpPr>
      </xdr:nvSpPr>
      <xdr:spPr>
        <a:xfrm flipV="1">
          <a:off x="2819400" y="1333500"/>
          <a:ext cx="4000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66675</xdr:colOff>
      <xdr:row>8</xdr:row>
      <xdr:rowOff>28575</xdr:rowOff>
    </xdr:from>
    <xdr:to>
      <xdr:col>10</xdr:col>
      <xdr:colOff>428625</xdr:colOff>
      <xdr:row>10</xdr:row>
      <xdr:rowOff>38100</xdr:rowOff>
    </xdr:to>
    <xdr:sp>
      <xdr:nvSpPr>
        <xdr:cNvPr id="3" name="Line 3"/>
        <xdr:cNvSpPr>
          <a:spLocks/>
        </xdr:cNvSpPr>
      </xdr:nvSpPr>
      <xdr:spPr>
        <a:xfrm flipH="1">
          <a:off x="3790950" y="1343025"/>
          <a:ext cx="182880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13</xdr:row>
      <xdr:rowOff>0</xdr:rowOff>
    </xdr:from>
    <xdr:to>
      <xdr:col>1</xdr:col>
      <xdr:colOff>581025</xdr:colOff>
      <xdr:row>13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790575" y="2124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7</xdr:row>
      <xdr:rowOff>9525</xdr:rowOff>
    </xdr:from>
    <xdr:to>
      <xdr:col>1</xdr:col>
      <xdr:colOff>200025</xdr:colOff>
      <xdr:row>13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809625" y="115252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95250</xdr:colOff>
      <xdr:row>31</xdr:row>
      <xdr:rowOff>104775</xdr:rowOff>
    </xdr:from>
    <xdr:to>
      <xdr:col>14</xdr:col>
      <xdr:colOff>28575</xdr:colOff>
      <xdr:row>48</xdr:row>
      <xdr:rowOff>0</xdr:rowOff>
    </xdr:to>
    <xdr:graphicFrame>
      <xdr:nvGraphicFramePr>
        <xdr:cNvPr id="6" name="Chart 7"/>
        <xdr:cNvGraphicFramePr/>
      </xdr:nvGraphicFramePr>
      <xdr:xfrm>
        <a:off x="4267200" y="5143500"/>
        <a:ext cx="3371850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276225</xdr:colOff>
      <xdr:row>26</xdr:row>
      <xdr:rowOff>142875</xdr:rowOff>
    </xdr:from>
    <xdr:to>
      <xdr:col>7</xdr:col>
      <xdr:colOff>190500</xdr:colOff>
      <xdr:row>31</xdr:row>
      <xdr:rowOff>47625</xdr:rowOff>
    </xdr:to>
    <xdr:sp>
      <xdr:nvSpPr>
        <xdr:cNvPr id="7" name="Oval 8"/>
        <xdr:cNvSpPr>
          <a:spLocks/>
        </xdr:cNvSpPr>
      </xdr:nvSpPr>
      <xdr:spPr>
        <a:xfrm>
          <a:off x="885825" y="4371975"/>
          <a:ext cx="302895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Perform regression with desasonalized sales to get  the underlying trend (Output Sheet)</a:t>
          </a:r>
        </a:p>
      </xdr:txBody>
    </xdr:sp>
    <xdr:clientData/>
  </xdr:twoCellAnchor>
  <xdr:twoCellAnchor>
    <xdr:from>
      <xdr:col>1</xdr:col>
      <xdr:colOff>600075</xdr:colOff>
      <xdr:row>11</xdr:row>
      <xdr:rowOff>47625</xdr:rowOff>
    </xdr:from>
    <xdr:to>
      <xdr:col>1</xdr:col>
      <xdr:colOff>600075</xdr:colOff>
      <xdr:row>14</xdr:row>
      <xdr:rowOff>142875</xdr:rowOff>
    </xdr:to>
    <xdr:sp>
      <xdr:nvSpPr>
        <xdr:cNvPr id="8" name="Line 10"/>
        <xdr:cNvSpPr>
          <a:spLocks/>
        </xdr:cNvSpPr>
      </xdr:nvSpPr>
      <xdr:spPr>
        <a:xfrm flipH="1">
          <a:off x="1209675" y="1847850"/>
          <a:ext cx="0" cy="581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47625</xdr:rowOff>
    </xdr:from>
    <xdr:to>
      <xdr:col>3</xdr:col>
      <xdr:colOff>9525</xdr:colOff>
      <xdr:row>14</xdr:row>
      <xdr:rowOff>152400</xdr:rowOff>
    </xdr:to>
    <xdr:sp>
      <xdr:nvSpPr>
        <xdr:cNvPr id="9" name="Line 11"/>
        <xdr:cNvSpPr>
          <a:spLocks/>
        </xdr:cNvSpPr>
      </xdr:nvSpPr>
      <xdr:spPr>
        <a:xfrm>
          <a:off x="1838325" y="2171700"/>
          <a:ext cx="0" cy="266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95250</xdr:rowOff>
    </xdr:from>
    <xdr:to>
      <xdr:col>3</xdr:col>
      <xdr:colOff>257175</xdr:colOff>
      <xdr:row>13</xdr:row>
      <xdr:rowOff>95250</xdr:rowOff>
    </xdr:to>
    <xdr:sp>
      <xdr:nvSpPr>
        <xdr:cNvPr id="10" name="Line 12"/>
        <xdr:cNvSpPr>
          <a:spLocks/>
        </xdr:cNvSpPr>
      </xdr:nvSpPr>
      <xdr:spPr>
        <a:xfrm flipV="1">
          <a:off x="1838325" y="221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600075</xdr:colOff>
      <xdr:row>13</xdr:row>
      <xdr:rowOff>0</xdr:rowOff>
    </xdr:from>
    <xdr:to>
      <xdr:col>2</xdr:col>
      <xdr:colOff>257175</xdr:colOff>
      <xdr:row>13</xdr:row>
      <xdr:rowOff>85725</xdr:rowOff>
    </xdr:to>
    <xdr:sp>
      <xdr:nvSpPr>
        <xdr:cNvPr id="11" name="Line 15"/>
        <xdr:cNvSpPr>
          <a:spLocks/>
        </xdr:cNvSpPr>
      </xdr:nvSpPr>
      <xdr:spPr>
        <a:xfrm>
          <a:off x="1209675" y="2124075"/>
          <a:ext cx="2667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27</xdr:row>
      <xdr:rowOff>19050</xdr:rowOff>
    </xdr:from>
    <xdr:to>
      <xdr:col>8</xdr:col>
      <xdr:colOff>314325</xdr:colOff>
      <xdr:row>28</xdr:row>
      <xdr:rowOff>66675</xdr:rowOff>
    </xdr:to>
    <xdr:sp>
      <xdr:nvSpPr>
        <xdr:cNvPr id="12" name="Line 16"/>
        <xdr:cNvSpPr>
          <a:spLocks/>
        </xdr:cNvSpPr>
      </xdr:nvSpPr>
      <xdr:spPr>
        <a:xfrm flipH="1">
          <a:off x="3876675" y="4410075"/>
          <a:ext cx="6096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419100</xdr:colOff>
      <xdr:row>27</xdr:row>
      <xdr:rowOff>19050</xdr:rowOff>
    </xdr:from>
    <xdr:to>
      <xdr:col>1</xdr:col>
      <xdr:colOff>352425</xdr:colOff>
      <xdr:row>28</xdr:row>
      <xdr:rowOff>47625</xdr:rowOff>
    </xdr:to>
    <xdr:sp>
      <xdr:nvSpPr>
        <xdr:cNvPr id="13" name="Line 17"/>
        <xdr:cNvSpPr>
          <a:spLocks/>
        </xdr:cNvSpPr>
      </xdr:nvSpPr>
      <xdr:spPr>
        <a:xfrm>
          <a:off x="419100" y="4410075"/>
          <a:ext cx="542925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257175</xdr:colOff>
      <xdr:row>27</xdr:row>
      <xdr:rowOff>28575</xdr:rowOff>
    </xdr:from>
    <xdr:to>
      <xdr:col>10</xdr:col>
      <xdr:colOff>257175</xdr:colOff>
      <xdr:row>29</xdr:row>
      <xdr:rowOff>57150</xdr:rowOff>
    </xdr:to>
    <xdr:sp>
      <xdr:nvSpPr>
        <xdr:cNvPr id="14" name="Line 18"/>
        <xdr:cNvSpPr>
          <a:spLocks/>
        </xdr:cNvSpPr>
      </xdr:nvSpPr>
      <xdr:spPr>
        <a:xfrm>
          <a:off x="5448300" y="4419600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zoomScalePageLayoutView="0" workbookViewId="0" topLeftCell="A1">
      <selection activeCell="F44" sqref="F44"/>
    </sheetView>
  </sheetViews>
  <sheetFormatPr defaultColWidth="9.140625" defaultRowHeight="12.75"/>
  <cols>
    <col min="1" max="1" width="16.57421875" style="0" customWidth="1"/>
    <col min="2" max="2" width="21.28125" style="0" customWidth="1"/>
    <col min="3" max="3" width="13.57421875" style="0" bestFit="1" customWidth="1"/>
    <col min="4" max="4" width="9.57421875" style="0" bestFit="1" customWidth="1"/>
    <col min="5" max="5" width="9.00390625" style="0" customWidth="1"/>
    <col min="6" max="6" width="13.421875" style="0" bestFit="1" customWidth="1"/>
    <col min="7" max="7" width="10.7109375" style="0" bestFit="1" customWidth="1"/>
    <col min="8" max="8" width="12.140625" style="0" bestFit="1" customWidth="1"/>
    <col min="9" max="9" width="12.28125" style="0" bestFit="1" customWidth="1"/>
  </cols>
  <sheetData>
    <row r="1" ht="12.75">
      <c r="A1" t="s">
        <v>23</v>
      </c>
    </row>
    <row r="2" ht="13.5" thickBot="1"/>
    <row r="3" spans="1:2" ht="12.75">
      <c r="A3" s="25" t="s">
        <v>24</v>
      </c>
      <c r="B3" s="25"/>
    </row>
    <row r="4" spans="1:2" ht="12.75">
      <c r="A4" s="22" t="s">
        <v>25</v>
      </c>
      <c r="B4" s="26">
        <v>0.9796942895104666</v>
      </c>
    </row>
    <row r="5" spans="1:2" ht="12.75">
      <c r="A5" s="22" t="s">
        <v>26</v>
      </c>
      <c r="B5" s="26">
        <v>0.9598009008994179</v>
      </c>
    </row>
    <row r="6" spans="1:2" ht="12.75">
      <c r="A6" s="22" t="s">
        <v>27</v>
      </c>
      <c r="B6" s="26">
        <v>0.9569295366779478</v>
      </c>
    </row>
    <row r="7" spans="1:2" ht="12.75">
      <c r="A7" s="22" t="s">
        <v>28</v>
      </c>
      <c r="B7" s="26">
        <v>6.104878354350634</v>
      </c>
    </row>
    <row r="8" spans="1:2" ht="13.5" thickBot="1">
      <c r="A8" s="23" t="s">
        <v>29</v>
      </c>
      <c r="B8" s="23">
        <v>16</v>
      </c>
    </row>
    <row r="10" ht="13.5" thickBot="1">
      <c r="A10" t="s">
        <v>30</v>
      </c>
    </row>
    <row r="11" spans="1:6" ht="12.75">
      <c r="A11" s="24"/>
      <c r="B11" s="24" t="s">
        <v>35</v>
      </c>
      <c r="C11" s="24" t="s">
        <v>36</v>
      </c>
      <c r="D11" s="24" t="s">
        <v>37</v>
      </c>
      <c r="E11" s="24" t="s">
        <v>38</v>
      </c>
      <c r="F11" s="24" t="s">
        <v>39</v>
      </c>
    </row>
    <row r="12" spans="1:6" ht="12.75">
      <c r="A12" s="22" t="s">
        <v>31</v>
      </c>
      <c r="B12" s="22">
        <v>1</v>
      </c>
      <c r="C12" s="28">
        <v>12457.9590193575</v>
      </c>
      <c r="D12" s="28">
        <v>12457.9590193575</v>
      </c>
      <c r="E12" s="28">
        <v>334.26651127107635</v>
      </c>
      <c r="F12" s="28">
        <v>3.617600026989042E-11</v>
      </c>
    </row>
    <row r="13" spans="1:6" ht="12.75">
      <c r="A13" s="22" t="s">
        <v>32</v>
      </c>
      <c r="B13" s="22">
        <v>14</v>
      </c>
      <c r="C13" s="28">
        <v>521.7735560998647</v>
      </c>
      <c r="D13" s="28">
        <v>37.2695397214189</v>
      </c>
      <c r="E13" s="28"/>
      <c r="F13" s="28"/>
    </row>
    <row r="14" spans="1:6" ht="13.5" thickBot="1">
      <c r="A14" s="23" t="s">
        <v>33</v>
      </c>
      <c r="B14" s="23">
        <v>15</v>
      </c>
      <c r="C14" s="29">
        <v>12979.732575457365</v>
      </c>
      <c r="D14" s="29"/>
      <c r="E14" s="29"/>
      <c r="F14" s="29"/>
    </row>
    <row r="15" ht="13.5" thickBot="1"/>
    <row r="16" spans="1:9" ht="12.75">
      <c r="A16" s="24"/>
      <c r="B16" s="24" t="s">
        <v>40</v>
      </c>
      <c r="C16" s="24" t="s">
        <v>28</v>
      </c>
      <c r="D16" s="24" t="s">
        <v>41</v>
      </c>
      <c r="E16" s="24" t="s">
        <v>42</v>
      </c>
      <c r="F16" s="24" t="s">
        <v>43</v>
      </c>
      <c r="G16" s="24" t="s">
        <v>44</v>
      </c>
      <c r="H16" s="24" t="s">
        <v>45</v>
      </c>
      <c r="I16" s="24" t="s">
        <v>46</v>
      </c>
    </row>
    <row r="17" spans="1:9" ht="12.75">
      <c r="A17" s="22" t="s">
        <v>34</v>
      </c>
      <c r="B17" s="26">
        <v>14.841879633818348</v>
      </c>
      <c r="C17" s="26">
        <v>3.201425217522689</v>
      </c>
      <c r="D17" s="26">
        <v>4.636022591620371</v>
      </c>
      <c r="E17" s="26">
        <v>0.0003851672234735119</v>
      </c>
      <c r="F17" s="26">
        <v>7.9754993375615575</v>
      </c>
      <c r="G17" s="26">
        <v>21.708259930075137</v>
      </c>
      <c r="H17" s="26">
        <v>7.9754993375615575</v>
      </c>
      <c r="I17" s="26">
        <v>21.708259930075137</v>
      </c>
    </row>
    <row r="18" spans="1:9" ht="13.5" thickBot="1">
      <c r="A18" s="23" t="s">
        <v>1</v>
      </c>
      <c r="B18" s="27">
        <v>6.053185602580413</v>
      </c>
      <c r="C18" s="27">
        <v>0.33108351408412184</v>
      </c>
      <c r="D18" s="27">
        <v>18.282956852519142</v>
      </c>
      <c r="E18" s="27">
        <v>3.6176000269890153E-11</v>
      </c>
      <c r="F18" s="27">
        <v>5.343081457376665</v>
      </c>
      <c r="G18" s="27">
        <v>6.763289747784161</v>
      </c>
      <c r="H18" s="27">
        <v>5.343081457376665</v>
      </c>
      <c r="I18" s="27">
        <v>6.763289747784161</v>
      </c>
    </row>
    <row r="21" spans="5:7" ht="12.75">
      <c r="E21" s="2"/>
      <c r="F21" s="2" t="s">
        <v>60</v>
      </c>
      <c r="G21" s="2"/>
    </row>
    <row r="22" spans="1:7" ht="12.75">
      <c r="A22" t="s">
        <v>47</v>
      </c>
      <c r="E22" s="2"/>
      <c r="F22" s="2" t="s">
        <v>51</v>
      </c>
      <c r="G22" s="2"/>
    </row>
    <row r="23" spans="2:7" ht="13.5" thickBot="1">
      <c r="B23" s="35" t="s">
        <v>50</v>
      </c>
      <c r="E23" s="2" t="s">
        <v>14</v>
      </c>
      <c r="F23" s="36" t="s">
        <v>52</v>
      </c>
      <c r="G23" s="2"/>
    </row>
    <row r="24" spans="1:7" ht="12.75">
      <c r="A24" s="24" t="s">
        <v>48</v>
      </c>
      <c r="B24" s="24" t="s">
        <v>59</v>
      </c>
      <c r="C24" s="24" t="s">
        <v>49</v>
      </c>
      <c r="E24" s="2" t="s">
        <v>15</v>
      </c>
      <c r="F24" s="2" t="s">
        <v>55</v>
      </c>
      <c r="G24" s="2"/>
    </row>
    <row r="25" spans="1:6" ht="12.75">
      <c r="A25" s="22">
        <v>1</v>
      </c>
      <c r="B25" s="33">
        <v>20.89506523639876</v>
      </c>
      <c r="C25" s="26">
        <v>7.816236076292348</v>
      </c>
      <c r="E25" s="40">
        <v>0.8707372657103974</v>
      </c>
      <c r="F25" s="14">
        <f>B25*E25</f>
        <v>18.194111970782238</v>
      </c>
    </row>
    <row r="26" spans="1:6" ht="12.75">
      <c r="A26" s="22">
        <v>2</v>
      </c>
      <c r="B26" s="33">
        <v>26.948250838979174</v>
      </c>
      <c r="C26" s="26">
        <v>3.862289086193311</v>
      </c>
      <c r="E26" s="40">
        <v>0.9087799197288248</v>
      </c>
      <c r="F26" s="14">
        <f aca="true" t="shared" si="0" ref="F26:F40">B26*E26</f>
        <v>24.490029234279728</v>
      </c>
    </row>
    <row r="27" spans="1:6" ht="12.75">
      <c r="A27" s="22">
        <v>3</v>
      </c>
      <c r="B27" s="33">
        <v>33.00143644155959</v>
      </c>
      <c r="C27" s="26">
        <v>2.006246892191882</v>
      </c>
      <c r="E27" s="40">
        <v>0.9997805243586608</v>
      </c>
      <c r="F27" s="14">
        <f t="shared" si="0"/>
        <v>32.99419343013147</v>
      </c>
    </row>
    <row r="28" spans="1:6" ht="12.75">
      <c r="A28" s="22">
        <v>4</v>
      </c>
      <c r="B28" s="33">
        <v>39.054622044140004</v>
      </c>
      <c r="C28" s="26">
        <v>2.1281689429506088</v>
      </c>
      <c r="E28" s="40">
        <v>1.2140993556185466</v>
      </c>
      <c r="F28" s="14">
        <f t="shared" si="0"/>
        <v>47.416191457716266</v>
      </c>
    </row>
    <row r="29" spans="1:6" ht="12.75">
      <c r="A29" s="22">
        <v>5</v>
      </c>
      <c r="B29" s="33">
        <v>45.10780764672042</v>
      </c>
      <c r="C29" s="26">
        <v>-0.3181775989222899</v>
      </c>
      <c r="E29" s="40">
        <v>0.8707372657103974</v>
      </c>
      <c r="F29" s="14">
        <f t="shared" si="0"/>
        <v>39.27704909249589</v>
      </c>
    </row>
    <row r="30" spans="1:6" ht="12.75">
      <c r="A30" s="22">
        <v>6</v>
      </c>
      <c r="B30" s="33">
        <v>51.16099324930083</v>
      </c>
      <c r="C30" s="26">
        <v>-2.7444305097440704</v>
      </c>
      <c r="E30" s="40">
        <v>0.9087799197288248</v>
      </c>
      <c r="F30" s="14">
        <f t="shared" si="0"/>
        <v>46.494083338346556</v>
      </c>
    </row>
    <row r="31" spans="1:6" ht="12.75">
      <c r="A31" s="22">
        <v>7</v>
      </c>
      <c r="B31" s="33">
        <v>57.21417885188124</v>
      </c>
      <c r="C31" s="26">
        <v>-2.2021050417003565</v>
      </c>
      <c r="E31" s="40">
        <v>0.9997805243586608</v>
      </c>
      <c r="F31" s="14">
        <f t="shared" si="0"/>
        <v>57.201621733284036</v>
      </c>
    </row>
    <row r="32" spans="1:6" ht="12.75">
      <c r="A32" s="22">
        <v>8</v>
      </c>
      <c r="B32" s="33">
        <v>63.26736445446166</v>
      </c>
      <c r="C32" s="26">
        <v>-5.6114570725348045</v>
      </c>
      <c r="E32" s="40">
        <v>1.2140993556185466</v>
      </c>
      <c r="F32" s="14">
        <f t="shared" si="0"/>
        <v>76.81286641584565</v>
      </c>
    </row>
    <row r="33" spans="1:6" ht="12.75">
      <c r="A33" s="22">
        <v>9</v>
      </c>
      <c r="B33" s="33">
        <v>69.32055005704207</v>
      </c>
      <c r="C33" s="26">
        <v>-9.601043326644565</v>
      </c>
      <c r="E33" s="40">
        <v>0.8707372657103974</v>
      </c>
      <c r="F33" s="14">
        <f t="shared" si="0"/>
        <v>60.35998621420955</v>
      </c>
    </row>
    <row r="34" spans="1:6" ht="12.75">
      <c r="A34" s="22">
        <v>10</v>
      </c>
      <c r="B34" s="33">
        <v>75.37373565962248</v>
      </c>
      <c r="C34" s="26">
        <v>-9.351150105681441</v>
      </c>
      <c r="E34" s="40">
        <v>0.9087799197288248</v>
      </c>
      <c r="F34" s="14">
        <f t="shared" si="0"/>
        <v>68.49813744241338</v>
      </c>
    </row>
    <row r="35" spans="1:6" ht="12.75">
      <c r="A35" s="22">
        <v>11</v>
      </c>
      <c r="B35" s="33">
        <v>81.4269212622029</v>
      </c>
      <c r="C35" s="26">
        <v>-4.410017927949653</v>
      </c>
      <c r="E35" s="40">
        <v>0.9997805243586608</v>
      </c>
      <c r="F35" s="14">
        <f t="shared" si="0"/>
        <v>81.4090500364366</v>
      </c>
    </row>
    <row r="36" spans="1:6" ht="12.75">
      <c r="A36" s="22">
        <v>12</v>
      </c>
      <c r="B36" s="33">
        <v>87.48010686478331</v>
      </c>
      <c r="C36" s="26">
        <v>-5.114524890602084</v>
      </c>
      <c r="E36" s="40">
        <v>1.2140993556185466</v>
      </c>
      <c r="F36" s="14">
        <f t="shared" si="0"/>
        <v>106.20954137397501</v>
      </c>
    </row>
    <row r="37" spans="1:6" ht="12.75">
      <c r="A37" s="22">
        <v>13</v>
      </c>
      <c r="B37" s="33">
        <v>93.53329246736372</v>
      </c>
      <c r="C37" s="26">
        <v>4.085131995786043</v>
      </c>
      <c r="E37" s="40">
        <v>0.8707372657103974</v>
      </c>
      <c r="F37" s="14">
        <f t="shared" si="0"/>
        <v>81.4429233359232</v>
      </c>
    </row>
    <row r="38" spans="1:6" ht="12.75">
      <c r="A38" s="22">
        <v>14</v>
      </c>
      <c r="B38" s="33">
        <v>99.58647806994414</v>
      </c>
      <c r="C38" s="26">
        <v>10.451164519957587</v>
      </c>
      <c r="E38" s="40">
        <v>0.9087799197288248</v>
      </c>
      <c r="F38" s="14">
        <f t="shared" si="0"/>
        <v>90.5021915464802</v>
      </c>
    </row>
    <row r="39" spans="1:6" ht="12.75">
      <c r="A39" s="22">
        <v>15</v>
      </c>
      <c r="B39" s="33">
        <v>105.63966367252455</v>
      </c>
      <c r="C39" s="26">
        <v>5.384703471658696</v>
      </c>
      <c r="E39" s="40">
        <v>0.9997805243586608</v>
      </c>
      <c r="F39" s="14">
        <f t="shared" si="0"/>
        <v>105.61647833958916</v>
      </c>
    </row>
    <row r="40" spans="1:6" ht="13.5" thickBot="1">
      <c r="A40" s="23">
        <v>16</v>
      </c>
      <c r="B40" s="34">
        <v>111.69284927510496</v>
      </c>
      <c r="C40" s="27">
        <v>3.618965488748742</v>
      </c>
      <c r="E40" s="40">
        <v>1.2140993556185466</v>
      </c>
      <c r="F40" s="14">
        <f t="shared" si="0"/>
        <v>135.6062163321044</v>
      </c>
    </row>
  </sheetData>
  <sheetProtection/>
  <printOptions/>
  <pageMargins left="0.75" right="0.44" top="0.58" bottom="0.5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K8" sqref="K8"/>
    </sheetView>
  </sheetViews>
  <sheetFormatPr defaultColWidth="9.140625" defaultRowHeight="12.75"/>
  <cols>
    <col min="6" max="6" width="3.421875" style="0" bestFit="1" customWidth="1"/>
    <col min="7" max="8" width="6.7109375" style="0" bestFit="1" customWidth="1"/>
    <col min="9" max="9" width="8.57421875" style="0" bestFit="1" customWidth="1"/>
    <col min="10" max="10" width="6.7109375" style="0" bestFit="1" customWidth="1"/>
    <col min="11" max="11" width="9.421875" style="0" bestFit="1" customWidth="1"/>
    <col min="13" max="13" width="8.57421875" style="0" customWidth="1"/>
  </cols>
  <sheetData>
    <row r="1" ht="12.75">
      <c r="B1" s="2" t="s">
        <v>20</v>
      </c>
    </row>
    <row r="2" ht="13.5" thickBot="1"/>
    <row r="3" spans="6:11" ht="12.75">
      <c r="F3" s="4"/>
      <c r="G3" s="5"/>
      <c r="H3" s="5"/>
      <c r="I3" s="5"/>
      <c r="J3" s="5"/>
      <c r="K3" s="6" t="s">
        <v>14</v>
      </c>
    </row>
    <row r="4" spans="6:11" ht="12.75">
      <c r="F4" s="7"/>
      <c r="G4" s="8" t="s">
        <v>10</v>
      </c>
      <c r="H4" s="8" t="s">
        <v>11</v>
      </c>
      <c r="I4" s="8" t="s">
        <v>12</v>
      </c>
      <c r="J4" s="8" t="s">
        <v>13</v>
      </c>
      <c r="K4" s="9" t="s">
        <v>15</v>
      </c>
    </row>
    <row r="5" spans="1:11" ht="12.75">
      <c r="A5" t="s">
        <v>17</v>
      </c>
      <c r="F5" s="10" t="s">
        <v>0</v>
      </c>
      <c r="G5" s="11"/>
      <c r="H5" s="16">
        <f>E16</f>
        <v>0.8764044943820225</v>
      </c>
      <c r="I5" s="16">
        <f>E20</f>
        <v>0.8387096774193549</v>
      </c>
      <c r="J5" s="16">
        <f>E24</f>
        <v>0.8970976253298153</v>
      </c>
      <c r="K5" s="37">
        <f>AVERAGE(G5:J5)</f>
        <v>0.8707372657103974</v>
      </c>
    </row>
    <row r="6" spans="1:14" ht="12.75">
      <c r="A6" t="s">
        <v>16</v>
      </c>
      <c r="F6" s="10" t="s">
        <v>7</v>
      </c>
      <c r="G6" s="11"/>
      <c r="H6" s="16">
        <f>E17</f>
        <v>0.8888888888888888</v>
      </c>
      <c r="I6" s="16">
        <f>E21</f>
        <v>0.8759124087591241</v>
      </c>
      <c r="J6" s="16">
        <f>E25</f>
        <v>0.9615384615384616</v>
      </c>
      <c r="K6" s="37">
        <f>AVERAGE(G6:J6)</f>
        <v>0.9087799197288248</v>
      </c>
      <c r="M6" s="41" t="s">
        <v>64</v>
      </c>
      <c r="N6" s="42"/>
    </row>
    <row r="7" spans="1:14" ht="12.75">
      <c r="A7" t="s">
        <v>18</v>
      </c>
      <c r="F7" s="10" t="s">
        <v>8</v>
      </c>
      <c r="G7" s="16">
        <f>E14</f>
        <v>0.9655172413793104</v>
      </c>
      <c r="H7" s="16">
        <f>E18</f>
        <v>1.0256410256410255</v>
      </c>
      <c r="I7" s="16">
        <f>E22</f>
        <v>1.0081833060556464</v>
      </c>
      <c r="J7" s="11"/>
      <c r="K7" s="37">
        <f>AVERAGE(G7:J7)</f>
        <v>0.9997805243586608</v>
      </c>
      <c r="M7" s="42" t="s">
        <v>65</v>
      </c>
      <c r="N7" s="43">
        <v>14</v>
      </c>
    </row>
    <row r="8" spans="1:11" ht="13.5" thickBot="1">
      <c r="A8" t="s">
        <v>19</v>
      </c>
      <c r="F8" s="12" t="s">
        <v>9</v>
      </c>
      <c r="G8" s="17">
        <f>E15</f>
        <v>1.25</v>
      </c>
      <c r="H8" s="17">
        <f>E19</f>
        <v>1.222707423580786</v>
      </c>
      <c r="I8" s="17">
        <f>E23</f>
        <v>1.1695906432748537</v>
      </c>
      <c r="J8" s="13"/>
      <c r="K8" s="38">
        <f>AVERAGE(G8:J8)</f>
        <v>1.2140993556185466</v>
      </c>
    </row>
    <row r="9" spans="3:11" ht="12.75">
      <c r="C9" s="2"/>
      <c r="D9" s="2"/>
      <c r="E9" s="2"/>
      <c r="F9" s="8"/>
      <c r="G9" s="18"/>
      <c r="H9" s="18"/>
      <c r="I9" s="18"/>
      <c r="J9" s="19"/>
      <c r="K9" s="20"/>
    </row>
    <row r="10" spans="3:13" ht="12.75">
      <c r="C10" s="2" t="s">
        <v>2</v>
      </c>
      <c r="D10" s="2" t="s">
        <v>4</v>
      </c>
      <c r="E10" s="2" t="s">
        <v>5</v>
      </c>
      <c r="F10" s="8"/>
      <c r="G10" s="20" t="s">
        <v>14</v>
      </c>
      <c r="H10" s="18"/>
      <c r="I10" s="20" t="s">
        <v>21</v>
      </c>
      <c r="J10" s="19"/>
      <c r="K10" s="20" t="s">
        <v>53</v>
      </c>
      <c r="L10" s="2" t="s">
        <v>58</v>
      </c>
      <c r="M10" s="1" t="s">
        <v>54</v>
      </c>
    </row>
    <row r="11" spans="1:14" ht="12.75">
      <c r="A11" s="31" t="s">
        <v>1</v>
      </c>
      <c r="B11" s="31" t="s">
        <v>56</v>
      </c>
      <c r="C11" s="2" t="s">
        <v>3</v>
      </c>
      <c r="D11" s="2" t="s">
        <v>3</v>
      </c>
      <c r="E11" s="2" t="s">
        <v>6</v>
      </c>
      <c r="G11" s="2" t="s">
        <v>15</v>
      </c>
      <c r="I11" s="2" t="s">
        <v>22</v>
      </c>
      <c r="K11" s="1" t="s">
        <v>57</v>
      </c>
      <c r="L11" s="1" t="s">
        <v>54</v>
      </c>
      <c r="M11" s="47" t="s">
        <v>66</v>
      </c>
      <c r="N11" s="11"/>
    </row>
    <row r="12" spans="1:14" ht="12.75">
      <c r="A12" s="30">
        <v>1</v>
      </c>
      <c r="B12" s="42">
        <v>25</v>
      </c>
      <c r="G12" s="39">
        <v>0.8707372657103974</v>
      </c>
      <c r="I12" s="21">
        <f>B12/G12</f>
        <v>28.71130131269111</v>
      </c>
      <c r="K12" s="48">
        <v>18.194111970782238</v>
      </c>
      <c r="L12" s="32">
        <f>B12-K12</f>
        <v>6.805888029217762</v>
      </c>
      <c r="M12" s="44">
        <f>L12^2</f>
        <v>46.32011186624963</v>
      </c>
      <c r="N12" s="11"/>
    </row>
    <row r="13" spans="1:14" ht="12.75">
      <c r="A13" s="30">
        <v>2</v>
      </c>
      <c r="B13" s="42">
        <v>28</v>
      </c>
      <c r="G13" s="39">
        <v>0.9087799197288248</v>
      </c>
      <c r="I13" s="21">
        <f aca="true" t="shared" si="0" ref="I13:I27">B13/G13</f>
        <v>30.810539925172485</v>
      </c>
      <c r="K13" s="48">
        <v>24.490029234279728</v>
      </c>
      <c r="L13" s="32">
        <f aca="true" t="shared" si="1" ref="L13:L27">B13-K13</f>
        <v>3.509970765720272</v>
      </c>
      <c r="M13" s="44">
        <f aca="true" t="shared" si="2" ref="M13:M27">L13^2</f>
        <v>12.319894776210953</v>
      </c>
      <c r="N13" s="11"/>
    </row>
    <row r="14" spans="1:14" ht="12.75">
      <c r="A14" s="30">
        <v>3</v>
      </c>
      <c r="B14" s="42">
        <v>35</v>
      </c>
      <c r="C14" s="3">
        <f>AVERAGE(B12:B15)</f>
        <v>34.5</v>
      </c>
      <c r="D14" s="3">
        <f>AVERAGE(C14:C15)</f>
        <v>36.25</v>
      </c>
      <c r="E14" s="15">
        <f>B14/D14</f>
        <v>0.9655172413793104</v>
      </c>
      <c r="G14" s="39">
        <v>0.9997805243586608</v>
      </c>
      <c r="I14" s="21">
        <f t="shared" si="0"/>
        <v>35.00768333375147</v>
      </c>
      <c r="K14" s="48">
        <v>32.99419343013147</v>
      </c>
      <c r="L14" s="32">
        <f t="shared" si="1"/>
        <v>2.0058065698685326</v>
      </c>
      <c r="M14" s="44">
        <f t="shared" si="2"/>
        <v>4.023259995727768</v>
      </c>
      <c r="N14" s="11"/>
    </row>
    <row r="15" spans="1:13" ht="12.75">
      <c r="A15" s="30">
        <v>4</v>
      </c>
      <c r="B15" s="42">
        <v>50</v>
      </c>
      <c r="C15" s="3">
        <f aca="true" t="shared" si="3" ref="C15:C26">AVERAGE(B13:B16)</f>
        <v>38</v>
      </c>
      <c r="D15" s="3">
        <f aca="true" t="shared" si="4" ref="D15:D25">AVERAGE(C15:C16)</f>
        <v>40</v>
      </c>
      <c r="E15" s="15">
        <f aca="true" t="shared" si="5" ref="E15:E25">B15/D15</f>
        <v>1.25</v>
      </c>
      <c r="G15" s="39">
        <v>1.2140993556185466</v>
      </c>
      <c r="I15" s="21">
        <f t="shared" si="0"/>
        <v>41.18279098709061</v>
      </c>
      <c r="K15" s="48">
        <v>47.416191457716266</v>
      </c>
      <c r="L15" s="32">
        <f t="shared" si="1"/>
        <v>2.583808542283734</v>
      </c>
      <c r="M15" s="44">
        <f t="shared" si="2"/>
        <v>6.676066583178393</v>
      </c>
    </row>
    <row r="16" spans="1:13" ht="12.75">
      <c r="A16" s="30">
        <v>5</v>
      </c>
      <c r="B16" s="42">
        <v>39</v>
      </c>
      <c r="C16" s="3">
        <f t="shared" si="3"/>
        <v>42</v>
      </c>
      <c r="D16" s="3">
        <f t="shared" si="4"/>
        <v>44.5</v>
      </c>
      <c r="E16" s="15">
        <f t="shared" si="5"/>
        <v>0.8764044943820225</v>
      </c>
      <c r="G16" s="39">
        <v>0.8707372657103974</v>
      </c>
      <c r="I16" s="21">
        <f t="shared" si="0"/>
        <v>44.78963004779813</v>
      </c>
      <c r="K16" s="48">
        <v>39.27704909249589</v>
      </c>
      <c r="L16" s="32">
        <f t="shared" si="1"/>
        <v>-0.2770490924958935</v>
      </c>
      <c r="M16" s="44">
        <f t="shared" si="2"/>
        <v>0.07675619965279815</v>
      </c>
    </row>
    <row r="17" spans="1:13" ht="12.75">
      <c r="A17" s="30">
        <v>6</v>
      </c>
      <c r="B17" s="42">
        <v>44</v>
      </c>
      <c r="C17" s="3">
        <f t="shared" si="3"/>
        <v>47</v>
      </c>
      <c r="D17" s="3">
        <f t="shared" si="4"/>
        <v>49.5</v>
      </c>
      <c r="E17" s="15">
        <f t="shared" si="5"/>
        <v>0.8888888888888888</v>
      </c>
      <c r="G17" s="39">
        <v>0.9087799197288248</v>
      </c>
      <c r="I17" s="21">
        <f t="shared" si="0"/>
        <v>48.41656273955676</v>
      </c>
      <c r="K17" s="48">
        <v>46.494083338346556</v>
      </c>
      <c r="L17" s="32">
        <f t="shared" si="1"/>
        <v>-2.494083338346556</v>
      </c>
      <c r="M17" s="44">
        <f t="shared" si="2"/>
        <v>6.220451698617901</v>
      </c>
    </row>
    <row r="18" spans="1:13" ht="12.75">
      <c r="A18" s="30">
        <v>7</v>
      </c>
      <c r="B18" s="42">
        <v>55</v>
      </c>
      <c r="C18" s="3">
        <f t="shared" si="3"/>
        <v>52</v>
      </c>
      <c r="D18" s="3">
        <f t="shared" si="4"/>
        <v>53.625</v>
      </c>
      <c r="E18" s="15">
        <f t="shared" si="5"/>
        <v>1.0256410256410255</v>
      </c>
      <c r="G18" s="39">
        <v>0.9997805243586608</v>
      </c>
      <c r="I18" s="21">
        <f t="shared" si="0"/>
        <v>55.01207381018089</v>
      </c>
      <c r="K18" s="48">
        <v>57.201621733284036</v>
      </c>
      <c r="L18" s="32">
        <f t="shared" si="1"/>
        <v>-2.2016217332840355</v>
      </c>
      <c r="M18" s="44">
        <f t="shared" si="2"/>
        <v>4.847138256468601</v>
      </c>
    </row>
    <row r="19" spans="1:13" ht="12.75">
      <c r="A19" s="30">
        <v>8</v>
      </c>
      <c r="B19" s="42">
        <v>70</v>
      </c>
      <c r="C19" s="3">
        <f t="shared" si="3"/>
        <v>55.25</v>
      </c>
      <c r="D19" s="3">
        <f t="shared" si="4"/>
        <v>57.25</v>
      </c>
      <c r="E19" s="15">
        <f t="shared" si="5"/>
        <v>1.222707423580786</v>
      </c>
      <c r="G19" s="39">
        <v>1.2140993556185466</v>
      </c>
      <c r="I19" s="21">
        <f t="shared" si="0"/>
        <v>57.65590738192685</v>
      </c>
      <c r="K19" s="48">
        <v>76.81286641584565</v>
      </c>
      <c r="L19" s="32">
        <f t="shared" si="1"/>
        <v>-6.812866415845647</v>
      </c>
      <c r="M19" s="44">
        <f t="shared" si="2"/>
        <v>46.41514880015752</v>
      </c>
    </row>
    <row r="20" spans="1:13" ht="12.75">
      <c r="A20" s="30">
        <v>9</v>
      </c>
      <c r="B20" s="42">
        <v>52</v>
      </c>
      <c r="C20" s="3">
        <f t="shared" si="3"/>
        <v>59.25</v>
      </c>
      <c r="D20" s="3">
        <f t="shared" si="4"/>
        <v>62</v>
      </c>
      <c r="E20" s="15">
        <f t="shared" si="5"/>
        <v>0.8387096774193549</v>
      </c>
      <c r="G20" s="39">
        <v>0.8707372657103974</v>
      </c>
      <c r="I20" s="21">
        <f t="shared" si="0"/>
        <v>59.719506730397505</v>
      </c>
      <c r="K20" s="48">
        <v>60.35998621420955</v>
      </c>
      <c r="L20" s="32">
        <f t="shared" si="1"/>
        <v>-8.359986214209549</v>
      </c>
      <c r="M20" s="44">
        <f t="shared" si="2"/>
        <v>69.8893695017737</v>
      </c>
    </row>
    <row r="21" spans="1:13" ht="12.75">
      <c r="A21" s="30">
        <v>10</v>
      </c>
      <c r="B21" s="42">
        <v>60</v>
      </c>
      <c r="C21" s="3">
        <f t="shared" si="3"/>
        <v>64.75</v>
      </c>
      <c r="D21" s="3">
        <f t="shared" si="4"/>
        <v>68.5</v>
      </c>
      <c r="E21" s="15">
        <f t="shared" si="5"/>
        <v>0.8759124087591241</v>
      </c>
      <c r="G21" s="39">
        <v>0.9087799197288248</v>
      </c>
      <c r="I21" s="21">
        <f t="shared" si="0"/>
        <v>66.02258555394104</v>
      </c>
      <c r="K21" s="48">
        <v>68.49813744241338</v>
      </c>
      <c r="L21" s="32">
        <f t="shared" si="1"/>
        <v>-8.49813744241338</v>
      </c>
      <c r="M21" s="44">
        <f t="shared" si="2"/>
        <v>72.21833999014824</v>
      </c>
    </row>
    <row r="22" spans="1:13" ht="12.75">
      <c r="A22" s="30">
        <v>11</v>
      </c>
      <c r="B22" s="42">
        <v>77</v>
      </c>
      <c r="C22" s="3">
        <f t="shared" si="3"/>
        <v>72.25</v>
      </c>
      <c r="D22" s="3">
        <f t="shared" si="4"/>
        <v>76.375</v>
      </c>
      <c r="E22" s="15">
        <f t="shared" si="5"/>
        <v>1.0081833060556464</v>
      </c>
      <c r="G22" s="39">
        <v>0.9997805243586608</v>
      </c>
      <c r="I22" s="21">
        <f t="shared" si="0"/>
        <v>77.01690333425324</v>
      </c>
      <c r="K22" s="48">
        <v>81.4090500364366</v>
      </c>
      <c r="L22" s="32">
        <f t="shared" si="1"/>
        <v>-4.4090500364365965</v>
      </c>
      <c r="M22" s="44">
        <f t="shared" si="2"/>
        <v>19.439722223801553</v>
      </c>
    </row>
    <row r="23" spans="1:13" ht="12.75">
      <c r="A23" s="30">
        <v>12</v>
      </c>
      <c r="B23" s="42">
        <v>100</v>
      </c>
      <c r="C23" s="3">
        <f t="shared" si="3"/>
        <v>80.5</v>
      </c>
      <c r="D23" s="3">
        <f t="shared" si="4"/>
        <v>85.5</v>
      </c>
      <c r="E23" s="15">
        <f t="shared" si="5"/>
        <v>1.1695906432748537</v>
      </c>
      <c r="G23" s="39">
        <v>1.2140993556185466</v>
      </c>
      <c r="I23" s="21">
        <f t="shared" si="0"/>
        <v>82.36558197418123</v>
      </c>
      <c r="K23" s="48">
        <v>106.20954137397501</v>
      </c>
      <c r="L23" s="32">
        <f t="shared" si="1"/>
        <v>-6.209541373975014</v>
      </c>
      <c r="M23" s="44">
        <f t="shared" si="2"/>
        <v>38.55840407510751</v>
      </c>
    </row>
    <row r="24" spans="1:13" ht="12.75">
      <c r="A24" s="30">
        <v>13</v>
      </c>
      <c r="B24" s="42">
        <v>85</v>
      </c>
      <c r="C24" s="3">
        <f t="shared" si="3"/>
        <v>90.5</v>
      </c>
      <c r="D24" s="3">
        <f t="shared" si="4"/>
        <v>94.75</v>
      </c>
      <c r="E24" s="15">
        <f t="shared" si="5"/>
        <v>0.8970976253298153</v>
      </c>
      <c r="G24" s="39">
        <v>0.8707372657103974</v>
      </c>
      <c r="I24" s="21">
        <f t="shared" si="0"/>
        <v>97.61842446314976</v>
      </c>
      <c r="K24" s="48">
        <v>81.4429233359232</v>
      </c>
      <c r="L24" s="32">
        <f t="shared" si="1"/>
        <v>3.557076664076803</v>
      </c>
      <c r="M24" s="44">
        <f t="shared" si="2"/>
        <v>12.652794394119756</v>
      </c>
    </row>
    <row r="25" spans="1:13" ht="12.75">
      <c r="A25" s="30">
        <v>14</v>
      </c>
      <c r="B25" s="42">
        <v>100</v>
      </c>
      <c r="C25" s="3">
        <f t="shared" si="3"/>
        <v>99</v>
      </c>
      <c r="D25" s="3">
        <f t="shared" si="4"/>
        <v>104</v>
      </c>
      <c r="E25" s="15">
        <f t="shared" si="5"/>
        <v>0.9615384615384616</v>
      </c>
      <c r="G25" s="39">
        <v>0.9087799197288248</v>
      </c>
      <c r="I25" s="21">
        <f t="shared" si="0"/>
        <v>110.03764258990172</v>
      </c>
      <c r="K25" s="48">
        <v>90.5021915464802</v>
      </c>
      <c r="L25" s="32">
        <f t="shared" si="1"/>
        <v>9.497808453519795</v>
      </c>
      <c r="M25" s="44">
        <f t="shared" si="2"/>
        <v>90.20836541975208</v>
      </c>
    </row>
    <row r="26" spans="1:13" ht="12.75">
      <c r="A26" s="30">
        <v>15</v>
      </c>
      <c r="B26" s="42">
        <v>111</v>
      </c>
      <c r="C26" s="3">
        <f t="shared" si="3"/>
        <v>109</v>
      </c>
      <c r="D26" s="3"/>
      <c r="G26" s="39">
        <v>0.9997805243586608</v>
      </c>
      <c r="I26" s="21">
        <f t="shared" si="0"/>
        <v>111.02436714418324</v>
      </c>
      <c r="K26" s="48">
        <v>105.61647833958916</v>
      </c>
      <c r="L26" s="32">
        <f t="shared" si="1"/>
        <v>5.383521660410835</v>
      </c>
      <c r="M26" s="44">
        <f t="shared" si="2"/>
        <v>28.98230546811264</v>
      </c>
    </row>
    <row r="27" spans="1:13" ht="12.75">
      <c r="A27" s="30">
        <v>16</v>
      </c>
      <c r="B27" s="42">
        <v>140</v>
      </c>
      <c r="G27" s="39">
        <v>1.2140993556185466</v>
      </c>
      <c r="I27" s="21">
        <f t="shared" si="0"/>
        <v>115.3118147638537</v>
      </c>
      <c r="K27" s="48">
        <v>135.6062163321044</v>
      </c>
      <c r="L27" s="32">
        <f t="shared" si="1"/>
        <v>4.393783667895605</v>
      </c>
      <c r="M27" s="44">
        <f t="shared" si="2"/>
        <v>19.30533492026615</v>
      </c>
    </row>
    <row r="28" spans="12:14" ht="12.75">
      <c r="L28" s="45">
        <f>SUM(L12:L27)/$N$7</f>
        <v>-0.10890509242952387</v>
      </c>
      <c r="M28" s="49">
        <f>SUM(M12:M27)/$N$7</f>
        <v>34.15381886923894</v>
      </c>
      <c r="N28" s="36" t="s">
        <v>67</v>
      </c>
    </row>
    <row r="29" spans="12:14" ht="12.75">
      <c r="L29" s="46" t="s">
        <v>61</v>
      </c>
      <c r="M29" s="49">
        <f>SQRT(M28)</f>
        <v>5.84412686970765</v>
      </c>
      <c r="N29" s="36" t="s">
        <v>68</v>
      </c>
    </row>
    <row r="30" ht="12.75">
      <c r="J30" t="s">
        <v>62</v>
      </c>
    </row>
    <row r="31" ht="12.75">
      <c r="J31" t="s">
        <v>63</v>
      </c>
    </row>
  </sheetData>
  <sheetProtection/>
  <printOptions/>
  <pageMargins left="0.56" right="0.27" top="0.61" bottom="0.69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acstas</dc:creator>
  <cp:keywords/>
  <dc:description/>
  <cp:lastModifiedBy>Satish</cp:lastModifiedBy>
  <cp:lastPrinted>1999-02-19T17:00:23Z</cp:lastPrinted>
  <dcterms:created xsi:type="dcterms:W3CDTF">1998-12-01T18:42:24Z</dcterms:created>
  <dcterms:modified xsi:type="dcterms:W3CDTF">2017-01-26T19:50:42Z</dcterms:modified>
  <cp:category/>
  <cp:version/>
  <cp:contentType/>
  <cp:contentStatus/>
</cp:coreProperties>
</file>