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Exercise" sheetId="1" r:id="rId1"/>
    <sheet name="Output" sheetId="2" r:id="rId2"/>
    <sheet name="Solutio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<sst xmlns="http://schemas.openxmlformats.org/spreadsheetml/2006/main" count="102" uniqueCount="61">
  <si>
    <t>Q1</t>
  </si>
  <si>
    <t>Quarter</t>
  </si>
  <si>
    <t>Moving</t>
  </si>
  <si>
    <t>Average</t>
  </si>
  <si>
    <t xml:space="preserve">Centered  </t>
  </si>
  <si>
    <t>Raw</t>
  </si>
  <si>
    <t>Indices</t>
  </si>
  <si>
    <t>Q2</t>
  </si>
  <si>
    <t>Q3</t>
  </si>
  <si>
    <t>Q4</t>
  </si>
  <si>
    <t>Year 1</t>
  </si>
  <si>
    <t>Year 2</t>
  </si>
  <si>
    <t>Year 3</t>
  </si>
  <si>
    <t>Year 4</t>
  </si>
  <si>
    <t>Seasonal</t>
  </si>
  <si>
    <t>Index</t>
  </si>
  <si>
    <t>Centered Between Quarters 2 and 3.</t>
  </si>
  <si>
    <t xml:space="preserve">This Moving Average is </t>
  </si>
  <si>
    <t xml:space="preserve">The next one is centered between 3 and 4, </t>
  </si>
  <si>
    <t>and so on.</t>
  </si>
  <si>
    <t>Forecasting : Decomposition of the Trend and Seasonality</t>
  </si>
  <si>
    <t>De-seas</t>
  </si>
  <si>
    <t>Sales (Yd)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</si>
  <si>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</si>
  <si>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</si>
  <si>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</si>
  <si>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</si>
  <si>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</si>
  <si>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</si>
  <si>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</si>
  <si>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</si>
  <si>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</si>
  <si>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</si>
  <si>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</si>
  <si>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</si>
  <si>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</si>
  <si>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</si>
  <si>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</si>
  <si>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</si>
  <si>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</si>
  <si>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</si>
  <si>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</si>
  <si>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</si>
  <si>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</si>
  <si>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</si>
  <si>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</si>
  <si>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</si>
  <si>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</si>
  <si>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</si>
  <si>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</si>
  <si>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Predicted</t>
  </si>
  <si>
    <t>Error</t>
  </si>
  <si>
    <t>Predicted Y</t>
  </si>
  <si>
    <t>Sales (Y)</t>
  </si>
  <si>
    <t>Sales (Y-hat)</t>
  </si>
  <si>
    <t>(Y - Y-hat)</t>
  </si>
  <si>
    <t>BIAS</t>
  </si>
  <si>
    <t>Calculated on output page</t>
  </si>
  <si>
    <t>and copied here.</t>
  </si>
  <si>
    <t>Solution to Exercise</t>
  </si>
  <si>
    <t>Predicted Sales (Yd)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</si>
</sst>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2" fontId="1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2" fontId="1" fillId="2" borderId="8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4" borderId="0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0" fontId="0" fillId="3" borderId="0" xfId="0" applyFill="1" applyAlignment="1">
      <alignment/>
    </xf>
    <xf numFmtId="0" fontId="1" fillId="0" borderId="0" xfId="0" applyFont="1" applyFill="1" applyAlignment="1">
      <alignment horizontal="right"/>
    </xf>
    <xf numFmtId="2" fontId="0" fillId="7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6" borderId="0" xfId="0" applyNumberForma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Satish Inc. Sales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Exercise!$B$11</c:f>
              <c:strCache>
                <c:ptCount val="1"/>
                <c:pt idx="0">
                  <c:v>Sales 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Exercise!$B$12:$B$27</c:f>
              <c:numCache/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Solution!$A$12:$A$27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Output!$C$25:$C$40</c:f>
              <c:numCache/>
            </c:numRef>
          </c:yVal>
          <c:smooth val="0"/>
        </c:ser>
        <c:axId val="22481479"/>
        <c:axId val="1006720"/>
      </c:scatterChart>
      <c:valAx>
        <c:axId val="2248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6720"/>
        <c:crosses val="autoZero"/>
        <c:crossBetween val="midCat"/>
        <c:dispUnits/>
      </c:val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81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Satish Inc. Sales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Exercise!$B$11</c:f>
              <c:strCache>
                <c:ptCount val="1"/>
                <c:pt idx="0">
                  <c:v>Sales (Y)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Exercise!$B$12:$B$27</c:f>
              <c:numCache>
                <c:ptCount val="16"/>
                <c:pt idx="0">
                  <c:v>35</c:v>
                </c:pt>
                <c:pt idx="1">
                  <c:v>38</c:v>
                </c:pt>
                <c:pt idx="2">
                  <c:v>45</c:v>
                </c:pt>
                <c:pt idx="3">
                  <c:v>60</c:v>
                </c:pt>
                <c:pt idx="4">
                  <c:v>49</c:v>
                </c:pt>
                <c:pt idx="5">
                  <c:v>54</c:v>
                </c:pt>
                <c:pt idx="6">
                  <c:v>65</c:v>
                </c:pt>
                <c:pt idx="7">
                  <c:v>80</c:v>
                </c:pt>
                <c:pt idx="8">
                  <c:v>62</c:v>
                </c:pt>
                <c:pt idx="9">
                  <c:v>70</c:v>
                </c:pt>
                <c:pt idx="10">
                  <c:v>87</c:v>
                </c:pt>
                <c:pt idx="11">
                  <c:v>110</c:v>
                </c:pt>
                <c:pt idx="12">
                  <c:v>95</c:v>
                </c:pt>
                <c:pt idx="13">
                  <c:v>110</c:v>
                </c:pt>
                <c:pt idx="14">
                  <c:v>121</c:v>
                </c:pt>
                <c:pt idx="15">
                  <c:v>150</c:v>
                </c:pt>
              </c:numCache>
            </c:numRef>
          </c:val>
          <c:smooth val="0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5</xdr:col>
      <xdr:colOff>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19050" y="5143500"/>
        <a:ext cx="30289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2819400" y="1333500"/>
          <a:ext cx="400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790950" y="1343025"/>
          <a:ext cx="1828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90575" y="212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9625" y="1152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142875</xdr:rowOff>
    </xdr:from>
    <xdr:to>
      <xdr:col>7</xdr:col>
      <xdr:colOff>190500</xdr:colOff>
      <xdr:row>31</xdr:row>
      <xdr:rowOff>47625</xdr:rowOff>
    </xdr:to>
    <xdr:sp>
      <xdr:nvSpPr>
        <xdr:cNvPr id="6" name="Oval 8"/>
        <xdr:cNvSpPr>
          <a:spLocks/>
        </xdr:cNvSpPr>
      </xdr:nvSpPr>
      <xdr:spPr>
        <a:xfrm>
          <a:off x="885825" y="4371975"/>
          <a:ext cx="30289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Perform regression with desasonalized sales to get  the underlying trend (Output Sheet)</a:t>
          </a:r>
        </a:p>
      </xdr:txBody>
    </xdr: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>
      <xdr:nvSpPr>
        <xdr:cNvPr id="7" name="Line 10"/>
        <xdr:cNvSpPr>
          <a:spLocks/>
        </xdr:cNvSpPr>
      </xdr:nvSpPr>
      <xdr:spPr>
        <a:xfrm flipH="1">
          <a:off x="1209675" y="1847850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1838325" y="21717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>
      <xdr:nvSpPr>
        <xdr:cNvPr id="9" name="Line 12"/>
        <xdr:cNvSpPr>
          <a:spLocks/>
        </xdr:cNvSpPr>
      </xdr:nvSpPr>
      <xdr:spPr>
        <a:xfrm flipV="1">
          <a:off x="1838325" y="221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>
      <xdr:nvSpPr>
        <xdr:cNvPr id="10" name="Line 15"/>
        <xdr:cNvSpPr>
          <a:spLocks/>
        </xdr:cNvSpPr>
      </xdr:nvSpPr>
      <xdr:spPr>
        <a:xfrm>
          <a:off x="1209675" y="21240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19050</xdr:rowOff>
    </xdr:from>
    <xdr:to>
      <xdr:col>8</xdr:col>
      <xdr:colOff>314325</xdr:colOff>
      <xdr:row>28</xdr:row>
      <xdr:rowOff>66675</xdr:rowOff>
    </xdr:to>
    <xdr:sp>
      <xdr:nvSpPr>
        <xdr:cNvPr id="11" name="Line 16"/>
        <xdr:cNvSpPr>
          <a:spLocks/>
        </xdr:cNvSpPr>
      </xdr:nvSpPr>
      <xdr:spPr>
        <a:xfrm flipH="1">
          <a:off x="3876675" y="441007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19050</xdr:rowOff>
    </xdr:from>
    <xdr:to>
      <xdr:col>1</xdr:col>
      <xdr:colOff>352425</xdr:colOff>
      <xdr:row>28</xdr:row>
      <xdr:rowOff>47625</xdr:rowOff>
    </xdr:to>
    <xdr:sp>
      <xdr:nvSpPr>
        <xdr:cNvPr id="12" name="Line 17"/>
        <xdr:cNvSpPr>
          <a:spLocks/>
        </xdr:cNvSpPr>
      </xdr:nvSpPr>
      <xdr:spPr>
        <a:xfrm>
          <a:off x="419100" y="4410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28575</xdr:rowOff>
    </xdr:from>
    <xdr:to>
      <xdr:col>10</xdr:col>
      <xdr:colOff>257175</xdr:colOff>
      <xdr:row>29</xdr:row>
      <xdr:rowOff>57150</xdr:rowOff>
    </xdr:to>
    <xdr:sp>
      <xdr:nvSpPr>
        <xdr:cNvPr id="13" name="Line 18"/>
        <xdr:cNvSpPr>
          <a:spLocks/>
        </xdr:cNvSpPr>
      </xdr:nvSpPr>
      <xdr:spPr>
        <a:xfrm>
          <a:off x="5448300" y="4419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8</xdr:col>
      <xdr:colOff>381000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2383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5</xdr:col>
      <xdr:colOff>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19050" y="5143500"/>
        <a:ext cx="30575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2847975" y="1333500"/>
          <a:ext cx="400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819525" y="1343025"/>
          <a:ext cx="1828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90575" y="212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9625" y="1152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142875</xdr:rowOff>
    </xdr:from>
    <xdr:to>
      <xdr:col>7</xdr:col>
      <xdr:colOff>190500</xdr:colOff>
      <xdr:row>31</xdr:row>
      <xdr:rowOff>47625</xdr:rowOff>
    </xdr:to>
    <xdr:sp>
      <xdr:nvSpPr>
        <xdr:cNvPr id="6" name="Oval 7"/>
        <xdr:cNvSpPr>
          <a:spLocks/>
        </xdr:cNvSpPr>
      </xdr:nvSpPr>
      <xdr:spPr>
        <a:xfrm>
          <a:off x="885825" y="4371975"/>
          <a:ext cx="3057525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Perform regression with desasonalized sales to get  the underlying trend (Output Sheet)</a:t>
          </a:r>
        </a:p>
      </xdr:txBody>
    </xdr: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>
      <xdr:nvSpPr>
        <xdr:cNvPr id="7" name="Line 8"/>
        <xdr:cNvSpPr>
          <a:spLocks/>
        </xdr:cNvSpPr>
      </xdr:nvSpPr>
      <xdr:spPr>
        <a:xfrm flipH="1">
          <a:off x="1209675" y="1847850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838325" y="21717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1838325" y="221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1209675" y="21240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19050</xdr:rowOff>
    </xdr:from>
    <xdr:to>
      <xdr:col>8</xdr:col>
      <xdr:colOff>314325</xdr:colOff>
      <xdr:row>28</xdr:row>
      <xdr:rowOff>66675</xdr:rowOff>
    </xdr:to>
    <xdr:sp>
      <xdr:nvSpPr>
        <xdr:cNvPr id="11" name="Line 12"/>
        <xdr:cNvSpPr>
          <a:spLocks/>
        </xdr:cNvSpPr>
      </xdr:nvSpPr>
      <xdr:spPr>
        <a:xfrm flipH="1">
          <a:off x="3905250" y="441007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19050</xdr:rowOff>
    </xdr:from>
    <xdr:to>
      <xdr:col>1</xdr:col>
      <xdr:colOff>352425</xdr:colOff>
      <xdr:row>28</xdr:row>
      <xdr:rowOff>47625</xdr:rowOff>
    </xdr:to>
    <xdr:sp>
      <xdr:nvSpPr>
        <xdr:cNvPr id="12" name="Line 13"/>
        <xdr:cNvSpPr>
          <a:spLocks/>
        </xdr:cNvSpPr>
      </xdr:nvSpPr>
      <xdr:spPr>
        <a:xfrm>
          <a:off x="419100" y="4410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28575</xdr:rowOff>
    </xdr:from>
    <xdr:to>
      <xdr:col>10</xdr:col>
      <xdr:colOff>257175</xdr:colOff>
      <xdr:row>29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5476875" y="4419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34">
      <selection activeCell="E25" sqref="E25"/>
    </sheetView>
  </sheetViews>
  <sheetFormatPr defaultColWidth="9.140625" defaultRowHeight="12.75"/>
  <cols>
    <col min="6" max="6" width="3.421875" style="0" bestFit="1" customWidth="1"/>
    <col min="7" max="8" width="6.7109375" style="0" bestFit="1" customWidth="1"/>
    <col min="9" max="9" width="8.57421875" style="0" bestFit="1" customWidth="1"/>
    <col min="10" max="10" width="6.7109375" style="0" bestFit="1" customWidth="1"/>
    <col min="11" max="11" width="9.421875" style="0" bestFit="1" customWidth="1"/>
  </cols>
  <sheetData>
    <row r="1" ht="12.75">
      <c r="B1" s="2" t="s">
        <v>20</v>
      </c>
    </row>
    <row r="2" ht="13.5" thickBot="1"/>
    <row r="3" spans="6:11" ht="12.75">
      <c r="F3" s="4"/>
      <c r="G3" s="5"/>
      <c r="H3" s="5"/>
      <c r="I3" s="5"/>
      <c r="J3" s="5"/>
      <c r="K3" s="6" t="s">
        <v>14</v>
      </c>
    </row>
    <row r="4" spans="6:11" ht="12.75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</row>
    <row r="5" spans="1:11" ht="12.75">
      <c r="A5" t="s">
        <v>17</v>
      </c>
      <c r="F5" s="10" t="s">
        <v>0</v>
      </c>
      <c r="G5" s="11"/>
      <c r="H5" s="18"/>
      <c r="I5" s="18"/>
      <c r="J5" s="18"/>
      <c r="K5" s="12"/>
    </row>
    <row r="6" spans="1:11" ht="12.75">
      <c r="A6" t="s">
        <v>16</v>
      </c>
      <c r="F6" s="10" t="s">
        <v>7</v>
      </c>
      <c r="G6" s="11"/>
      <c r="H6" s="18"/>
      <c r="I6" s="18"/>
      <c r="J6" s="18"/>
      <c r="K6" s="12"/>
    </row>
    <row r="7" spans="1:11" ht="12.75">
      <c r="A7" t="s">
        <v>18</v>
      </c>
      <c r="F7" s="10" t="s">
        <v>8</v>
      </c>
      <c r="G7" s="18"/>
      <c r="H7" s="18"/>
      <c r="I7" s="18"/>
      <c r="J7" s="11"/>
      <c r="K7" s="12"/>
    </row>
    <row r="8" spans="1:11" ht="13.5" thickBot="1">
      <c r="A8" t="s">
        <v>19</v>
      </c>
      <c r="F8" s="13" t="s">
        <v>9</v>
      </c>
      <c r="G8" s="19"/>
      <c r="H8" s="19"/>
      <c r="I8" s="19"/>
      <c r="J8" s="14"/>
      <c r="K8" s="15"/>
    </row>
    <row r="9" spans="3:11" ht="12.75">
      <c r="C9" s="2"/>
      <c r="D9" s="2"/>
      <c r="E9" s="2"/>
      <c r="F9" s="8"/>
      <c r="G9" s="20"/>
      <c r="H9" s="20"/>
      <c r="I9" s="20"/>
      <c r="J9" s="21"/>
      <c r="K9" s="22"/>
    </row>
    <row r="10" spans="3:12" ht="12.75">
      <c r="C10" s="2" t="s">
        <v>2</v>
      </c>
      <c r="D10" s="2" t="s">
        <v>4</v>
      </c>
      <c r="E10" s="2" t="s">
        <v>5</v>
      </c>
      <c r="F10" s="8"/>
      <c r="G10" s="22" t="s">
        <v>14</v>
      </c>
      <c r="H10" s="20"/>
      <c r="I10" s="22" t="s">
        <v>21</v>
      </c>
      <c r="J10" s="21"/>
      <c r="K10" s="22" t="s">
        <v>50</v>
      </c>
      <c r="L10" s="2" t="s">
        <v>55</v>
      </c>
    </row>
    <row r="11" spans="1:12" ht="12.75">
      <c r="A11" s="30" t="s">
        <v>1</v>
      </c>
      <c r="B11" s="30" t="s">
        <v>53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K11" s="1" t="s">
        <v>54</v>
      </c>
      <c r="L11" s="1" t="s">
        <v>51</v>
      </c>
    </row>
    <row r="12" spans="1:12" ht="12.75">
      <c r="A12" s="29">
        <v>1</v>
      </c>
      <c r="B12" s="29">
        <v>35</v>
      </c>
      <c r="G12" s="24"/>
      <c r="I12" s="23"/>
      <c r="K12" s="16"/>
      <c r="L12" s="31"/>
    </row>
    <row r="13" spans="1:12" ht="12.75">
      <c r="A13" s="29">
        <v>2</v>
      </c>
      <c r="B13" s="29">
        <v>38</v>
      </c>
      <c r="G13" s="24"/>
      <c r="I13" s="23"/>
      <c r="K13" s="16"/>
      <c r="L13" s="31"/>
    </row>
    <row r="14" spans="1:12" ht="12.75">
      <c r="A14" s="29">
        <v>3</v>
      </c>
      <c r="B14" s="29">
        <v>45</v>
      </c>
      <c r="C14" s="3"/>
      <c r="D14" s="3"/>
      <c r="E14" s="17"/>
      <c r="G14" s="24"/>
      <c r="I14" s="23"/>
      <c r="K14" s="16"/>
      <c r="L14" s="31"/>
    </row>
    <row r="15" spans="1:12" ht="12.75">
      <c r="A15" s="29">
        <v>4</v>
      </c>
      <c r="B15" s="29">
        <v>60</v>
      </c>
      <c r="C15" s="3"/>
      <c r="D15" s="3"/>
      <c r="E15" s="17"/>
      <c r="G15" s="24"/>
      <c r="I15" s="23"/>
      <c r="K15" s="16"/>
      <c r="L15" s="31"/>
    </row>
    <row r="16" spans="1:12" ht="12.75">
      <c r="A16" s="29">
        <v>5</v>
      </c>
      <c r="B16" s="29">
        <v>49</v>
      </c>
      <c r="C16" s="3">
        <f aca="true" t="shared" si="0" ref="C15:C26">AVERAGE(B14:B17)</f>
        <v>52</v>
      </c>
      <c r="D16" s="3">
        <f aca="true" t="shared" si="1" ref="D15:D25">AVERAGE(C16:C17)</f>
        <v>54.5</v>
      </c>
      <c r="E16" s="17">
        <f aca="true" t="shared" si="2" ref="E14:E25">B16/D16</f>
        <v>0.8990825688073395</v>
      </c>
      <c r="G16" s="24"/>
      <c r="I16" s="23"/>
      <c r="K16" s="16"/>
      <c r="L16" s="31"/>
    </row>
    <row r="17" spans="1:12" ht="12.75">
      <c r="A17" s="29">
        <v>6</v>
      </c>
      <c r="B17" s="29">
        <v>54</v>
      </c>
      <c r="C17" s="3">
        <f t="shared" si="0"/>
        <v>57</v>
      </c>
      <c r="D17" s="3">
        <f t="shared" si="1"/>
        <v>59.5</v>
      </c>
      <c r="E17" s="17">
        <f t="shared" si="2"/>
        <v>0.907563025210084</v>
      </c>
      <c r="G17" s="24"/>
      <c r="I17" s="23"/>
      <c r="K17" s="16"/>
      <c r="L17" s="31"/>
    </row>
    <row r="18" spans="1:12" ht="12.75">
      <c r="A18" s="29">
        <v>7</v>
      </c>
      <c r="B18" s="29">
        <v>65</v>
      </c>
      <c r="C18" s="3">
        <f t="shared" si="0"/>
        <v>62</v>
      </c>
      <c r="D18" s="3">
        <f t="shared" si="1"/>
        <v>63.625</v>
      </c>
      <c r="E18" s="17">
        <f t="shared" si="2"/>
        <v>1.0216110019646365</v>
      </c>
      <c r="G18" s="24"/>
      <c r="I18" s="23"/>
      <c r="K18" s="16"/>
      <c r="L18" s="31"/>
    </row>
    <row r="19" spans="1:12" ht="12.75">
      <c r="A19" s="29">
        <v>8</v>
      </c>
      <c r="B19" s="29">
        <v>80</v>
      </c>
      <c r="C19" s="3">
        <f t="shared" si="0"/>
        <v>65.25</v>
      </c>
      <c r="D19" s="3">
        <f t="shared" si="1"/>
        <v>67.25</v>
      </c>
      <c r="E19" s="17">
        <f t="shared" si="2"/>
        <v>1.1895910780669146</v>
      </c>
      <c r="G19" s="24"/>
      <c r="I19" s="23"/>
      <c r="K19" s="16"/>
      <c r="L19" s="31"/>
    </row>
    <row r="20" spans="1:12" ht="12.75">
      <c r="A20" s="29">
        <v>9</v>
      </c>
      <c r="B20" s="29">
        <v>62</v>
      </c>
      <c r="C20" s="3">
        <f t="shared" si="0"/>
        <v>69.25</v>
      </c>
      <c r="D20" s="3">
        <f t="shared" si="1"/>
        <v>72</v>
      </c>
      <c r="E20" s="17">
        <f t="shared" si="2"/>
        <v>0.8611111111111112</v>
      </c>
      <c r="G20" s="24"/>
      <c r="I20" s="23"/>
      <c r="K20" s="16"/>
      <c r="L20" s="31"/>
    </row>
    <row r="21" spans="1:12" ht="12.75">
      <c r="A21" s="29">
        <v>10</v>
      </c>
      <c r="B21" s="29">
        <v>70</v>
      </c>
      <c r="C21" s="3">
        <f t="shared" si="0"/>
        <v>74.75</v>
      </c>
      <c r="D21" s="3">
        <f t="shared" si="1"/>
        <v>78.5</v>
      </c>
      <c r="E21" s="17">
        <f t="shared" si="2"/>
        <v>0.89171974522293</v>
      </c>
      <c r="G21" s="24"/>
      <c r="I21" s="23"/>
      <c r="K21" s="16"/>
      <c r="L21" s="31"/>
    </row>
    <row r="22" spans="1:12" ht="12.75">
      <c r="A22" s="29">
        <v>11</v>
      </c>
      <c r="B22" s="29">
        <v>87</v>
      </c>
      <c r="C22" s="3">
        <f t="shared" si="0"/>
        <v>82.25</v>
      </c>
      <c r="D22" s="3">
        <f t="shared" si="1"/>
        <v>86.375</v>
      </c>
      <c r="E22" s="17">
        <f t="shared" si="2"/>
        <v>1.0072358900144718</v>
      </c>
      <c r="G22" s="24"/>
      <c r="I22" s="23"/>
      <c r="K22" s="16"/>
      <c r="L22" s="31"/>
    </row>
    <row r="23" spans="1:12" ht="12.75">
      <c r="A23" s="29">
        <v>12</v>
      </c>
      <c r="B23" s="29">
        <v>110</v>
      </c>
      <c r="C23" s="3">
        <f t="shared" si="0"/>
        <v>90.5</v>
      </c>
      <c r="D23" s="3">
        <f t="shared" si="1"/>
        <v>95.5</v>
      </c>
      <c r="E23" s="17">
        <f t="shared" si="2"/>
        <v>1.1518324607329844</v>
      </c>
      <c r="G23" s="24"/>
      <c r="I23" s="23"/>
      <c r="K23" s="16"/>
      <c r="L23" s="31"/>
    </row>
    <row r="24" spans="1:12" ht="12.75">
      <c r="A24" s="29">
        <v>13</v>
      </c>
      <c r="B24" s="29">
        <v>95</v>
      </c>
      <c r="C24" s="3">
        <f t="shared" si="0"/>
        <v>100.5</v>
      </c>
      <c r="D24" s="3">
        <f t="shared" si="1"/>
        <v>104.75</v>
      </c>
      <c r="E24" s="17">
        <f t="shared" si="2"/>
        <v>0.9069212410501193</v>
      </c>
      <c r="G24" s="24"/>
      <c r="I24" s="23"/>
      <c r="K24" s="16"/>
      <c r="L24" s="31"/>
    </row>
    <row r="25" spans="1:12" ht="12.75">
      <c r="A25" s="29">
        <v>14</v>
      </c>
      <c r="B25" s="29">
        <v>110</v>
      </c>
      <c r="C25" s="3">
        <f t="shared" si="0"/>
        <v>109</v>
      </c>
      <c r="D25" s="3">
        <f t="shared" si="1"/>
        <v>114</v>
      </c>
      <c r="E25" s="17">
        <f t="shared" si="2"/>
        <v>0.9649122807017544</v>
      </c>
      <c r="G25" s="24"/>
      <c r="I25" s="23"/>
      <c r="K25" s="16"/>
      <c r="L25" s="31"/>
    </row>
    <row r="26" spans="1:12" ht="12.75">
      <c r="A26" s="29">
        <v>15</v>
      </c>
      <c r="B26" s="29">
        <v>121</v>
      </c>
      <c r="C26" s="3">
        <f t="shared" si="0"/>
        <v>119</v>
      </c>
      <c r="D26" s="3"/>
      <c r="G26" s="24"/>
      <c r="I26" s="23"/>
      <c r="K26" s="16"/>
      <c r="L26" s="31"/>
    </row>
    <row r="27" spans="1:12" ht="12.75">
      <c r="A27" s="29">
        <v>16</v>
      </c>
      <c r="B27" s="29">
        <v>150</v>
      </c>
      <c r="G27" s="24"/>
      <c r="I27" s="23"/>
      <c r="K27" s="16"/>
      <c r="L27" s="31"/>
    </row>
    <row r="28" ht="12.75">
      <c r="L28" s="32"/>
    </row>
    <row r="29" ht="12.75">
      <c r="L29" s="1" t="s">
        <v>56</v>
      </c>
    </row>
    <row r="30" ht="12.75">
      <c r="J30" t="s">
        <v>57</v>
      </c>
    </row>
    <row r="31" ht="12.75">
      <c r="J31" t="s">
        <v>58</v>
      </c>
    </row>
  </sheetData>
  <printOptions/>
  <pageMargins left="0.56" right="0.27" top="0.61" bottom="0.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G13" sqref="G13"/>
    </sheetView>
  </sheetViews>
  <sheetFormatPr defaultColWidth="9.140625" defaultRowHeight="12.75"/>
  <cols>
    <col min="2" max="2" width="18.7109375" style="0" bestFit="1" customWidth="1"/>
  </cols>
  <sheetData>
    <row r="1" ht="12.75">
      <c r="A1" t="s">
        <v>23</v>
      </c>
    </row>
    <row r="2" ht="13.5" thickBot="1"/>
    <row r="3" spans="1:2" ht="12.75">
      <c r="A3" s="28" t="s">
        <v>24</v>
      </c>
      <c r="B3" s="28"/>
    </row>
    <row r="4" spans="1:2" ht="12.75">
      <c r="A4" s="25" t="s">
        <v>25</v>
      </c>
      <c r="B4" s="25">
        <v>0.9797195467787345</v>
      </c>
    </row>
    <row r="5" spans="1:2" ht="12.75">
      <c r="A5" s="25" t="s">
        <v>26</v>
      </c>
      <c r="B5" s="25">
        <v>0.959850390340329</v>
      </c>
    </row>
    <row r="6" spans="1:2" ht="12.75">
      <c r="A6" s="25" t="s">
        <v>27</v>
      </c>
      <c r="B6" s="25">
        <v>0.956982561078924</v>
      </c>
    </row>
    <row r="7" spans="1:2" ht="12.75">
      <c r="A7" s="25" t="s">
        <v>28</v>
      </c>
      <c r="B7" s="25">
        <v>6.102729635629622</v>
      </c>
    </row>
    <row r="8" spans="1:2" ht="13.5" thickBot="1">
      <c r="A8" s="26" t="s">
        <v>29</v>
      </c>
      <c r="B8" s="26">
        <v>16</v>
      </c>
    </row>
    <row r="10" ht="13.5" thickBot="1">
      <c r="A10" t="s">
        <v>30</v>
      </c>
    </row>
    <row r="11" spans="1:6" ht="12.75">
      <c r="A11" s="27"/>
      <c r="B11" s="27" t="s">
        <v>35</v>
      </c>
      <c r="C11" s="27" t="s">
        <v>36</v>
      </c>
      <c r="D11" s="27" t="s">
        <v>37</v>
      </c>
      <c r="E11" s="27" t="s">
        <v>38</v>
      </c>
      <c r="F11" s="27" t="s">
        <v>39</v>
      </c>
    </row>
    <row r="12" spans="1:6" ht="12.75">
      <c r="A12" s="25" t="s">
        <v>31</v>
      </c>
      <c r="B12" s="25">
        <v>1</v>
      </c>
      <c r="C12" s="25">
        <v>12465.17886112531</v>
      </c>
      <c r="D12" s="25">
        <v>12465.17886112531</v>
      </c>
      <c r="E12" s="25">
        <v>334.6957935250509</v>
      </c>
      <c r="F12" s="25">
        <v>3.586458778466716E-11</v>
      </c>
    </row>
    <row r="13" spans="1:6" ht="12.75">
      <c r="A13" s="25" t="s">
        <v>32</v>
      </c>
      <c r="B13" s="25">
        <v>14</v>
      </c>
      <c r="C13" s="25">
        <v>521.4063260782889</v>
      </c>
      <c r="D13" s="25">
        <v>37.24330900559206</v>
      </c>
      <c r="E13" s="25"/>
      <c r="F13" s="25"/>
    </row>
    <row r="14" spans="1:6" ht="13.5" thickBot="1">
      <c r="A14" s="26" t="s">
        <v>33</v>
      </c>
      <c r="B14" s="26">
        <v>15</v>
      </c>
      <c r="C14" s="26">
        <v>12986.5851872036</v>
      </c>
      <c r="D14" s="26"/>
      <c r="E14" s="26"/>
      <c r="F14" s="26"/>
    </row>
    <row r="15" ht="13.5" thickBot="1"/>
    <row r="16" spans="1:9" ht="12.75">
      <c r="A16" s="27"/>
      <c r="B16" s="27" t="s">
        <v>40</v>
      </c>
      <c r="C16" s="27" t="s">
        <v>28</v>
      </c>
      <c r="D16" s="27" t="s">
        <v>41</v>
      </c>
      <c r="E16" s="27" t="s">
        <v>42</v>
      </c>
      <c r="F16" s="27" t="s">
        <v>43</v>
      </c>
      <c r="G16" s="27" t="s">
        <v>44</v>
      </c>
      <c r="H16" s="27" t="s">
        <v>45</v>
      </c>
      <c r="I16" s="27" t="s">
        <v>46</v>
      </c>
    </row>
    <row r="17" spans="1:9" ht="12.75">
      <c r="A17" s="25" t="s">
        <v>34</v>
      </c>
      <c r="B17" s="25">
        <v>24.966572555445417</v>
      </c>
      <c r="C17" s="25">
        <v>3.200298419919276</v>
      </c>
      <c r="D17" s="25">
        <v>7.801326401328278</v>
      </c>
      <c r="E17" s="25">
        <v>1.8329293014937429E-06</v>
      </c>
      <c r="F17" s="25">
        <v>18.102609001837994</v>
      </c>
      <c r="G17" s="25">
        <v>31.83053610905284</v>
      </c>
      <c r="H17" s="25">
        <v>18.102609001837994</v>
      </c>
      <c r="I17" s="25">
        <v>31.83053610905284</v>
      </c>
    </row>
    <row r="18" spans="1:9" ht="13.5" thickBot="1">
      <c r="A18" s="26" t="s">
        <v>1</v>
      </c>
      <c r="B18" s="26">
        <v>6.054939369474772</v>
      </c>
      <c r="C18" s="26">
        <v>0.3309669834501537</v>
      </c>
      <c r="D18" s="26">
        <v>18.294693042657215</v>
      </c>
      <c r="E18" s="26">
        <v>3.586458778466754E-11</v>
      </c>
      <c r="F18" s="26">
        <v>5.345085157845799</v>
      </c>
      <c r="G18" s="26">
        <v>6.764793581103745</v>
      </c>
      <c r="H18" s="26">
        <v>5.345085157845799</v>
      </c>
      <c r="I18" s="26">
        <v>6.764793581103745</v>
      </c>
    </row>
    <row r="22" ht="12.75">
      <c r="A22" t="s">
        <v>47</v>
      </c>
    </row>
    <row r="23" ht="13.5" thickBot="1">
      <c r="E23" t="s">
        <v>14</v>
      </c>
    </row>
    <row r="24" spans="1:7" ht="12.75">
      <c r="A24" s="27" t="s">
        <v>48</v>
      </c>
      <c r="B24" s="27" t="s">
        <v>60</v>
      </c>
      <c r="C24" s="27" t="s">
        <v>49</v>
      </c>
      <c r="E24" t="s">
        <v>15</v>
      </c>
      <c r="G24" t="s">
        <v>52</v>
      </c>
    </row>
    <row r="25" spans="1:7" ht="12.75">
      <c r="A25" s="25">
        <v>1</v>
      </c>
      <c r="B25" s="25">
        <v>31.02151192492019</v>
      </c>
      <c r="C25" s="25">
        <v>8.3468704325483</v>
      </c>
      <c r="E25">
        <v>0.8890383069895232</v>
      </c>
      <c r="G25" s="34">
        <f>B25*E25</f>
        <v>27.579312441986353</v>
      </c>
    </row>
    <row r="26" spans="1:7" ht="12.75">
      <c r="A26" s="25">
        <v>2</v>
      </c>
      <c r="B26" s="25">
        <v>37.07645129439496</v>
      </c>
      <c r="C26" s="25">
        <v>4.165211428791046</v>
      </c>
      <c r="E26">
        <v>0.9213983503782561</v>
      </c>
      <c r="G26" s="34">
        <f aca="true" t="shared" si="0" ref="G26:G40">B26*E26</f>
        <v>34.162181060535275</v>
      </c>
    </row>
    <row r="27" spans="1:7" ht="12.75">
      <c r="A27" s="25">
        <v>3</v>
      </c>
      <c r="B27" s="25">
        <v>43.13139066386973</v>
      </c>
      <c r="C27" s="25">
        <v>1.841327911351982</v>
      </c>
      <c r="E27">
        <v>1.0006066216506937</v>
      </c>
      <c r="G27" s="34">
        <f t="shared" si="0"/>
        <v>43.157555099270965</v>
      </c>
    </row>
    <row r="28" spans="1:7" ht="12.75">
      <c r="A28" s="25">
        <v>4</v>
      </c>
      <c r="B28" s="25">
        <v>49.186330033344504</v>
      </c>
      <c r="C28" s="25">
        <v>1.6406885448958022</v>
      </c>
      <c r="E28">
        <v>1.1804745129332996</v>
      </c>
      <c r="G28" s="34">
        <f t="shared" si="0"/>
        <v>58.06320898908888</v>
      </c>
    </row>
    <row r="29" spans="1:7" ht="12.75">
      <c r="A29" s="25">
        <v>5</v>
      </c>
      <c r="B29" s="25">
        <v>55.24126940281928</v>
      </c>
      <c r="C29" s="25">
        <v>-0.12553410236339602</v>
      </c>
      <c r="E29">
        <v>0.8890383069895232</v>
      </c>
      <c r="G29" s="34">
        <f t="shared" si="0"/>
        <v>49.1116046258346</v>
      </c>
    </row>
    <row r="30" spans="1:7" ht="12.75">
      <c r="A30" s="25">
        <v>6</v>
      </c>
      <c r="B30" s="25">
        <v>61.296208772294044</v>
      </c>
      <c r="C30" s="25">
        <v>-2.6896354288192015</v>
      </c>
      <c r="E30">
        <v>0.9213983503782561</v>
      </c>
      <c r="G30" s="34">
        <f t="shared" si="0"/>
        <v>56.478225647232925</v>
      </c>
    </row>
    <row r="31" spans="1:7" ht="12.75">
      <c r="A31" s="25">
        <v>7</v>
      </c>
      <c r="B31" s="25">
        <v>67.35114814176882</v>
      </c>
      <c r="C31" s="25">
        <v>-2.3905546442263415</v>
      </c>
      <c r="E31">
        <v>1.0006066216506937</v>
      </c>
      <c r="G31" s="34">
        <f t="shared" si="0"/>
        <v>67.39200480643069</v>
      </c>
    </row>
    <row r="32" spans="1:7" ht="12.75">
      <c r="A32" s="25">
        <v>8</v>
      </c>
      <c r="B32" s="25">
        <v>73.40608751124358</v>
      </c>
      <c r="C32" s="25">
        <v>-5.636729406923166</v>
      </c>
      <c r="E32">
        <v>1.1804745129332996</v>
      </c>
      <c r="G32" s="34">
        <f t="shared" si="0"/>
        <v>86.65401540117443</v>
      </c>
    </row>
    <row r="33" spans="1:7" ht="12.75">
      <c r="A33" s="25">
        <v>9</v>
      </c>
      <c r="B33" s="25">
        <v>79.46102688071836</v>
      </c>
      <c r="C33" s="25">
        <v>-9.72274956177418</v>
      </c>
      <c r="E33">
        <v>0.8890383069895232</v>
      </c>
      <c r="G33" s="34">
        <f t="shared" si="0"/>
        <v>70.64389680968286</v>
      </c>
    </row>
    <row r="34" spans="1:7" ht="12.75">
      <c r="A34" s="25">
        <v>10</v>
      </c>
      <c r="B34" s="25">
        <v>85.51596625019315</v>
      </c>
      <c r="C34" s="25">
        <v>-9.544482286429457</v>
      </c>
      <c r="E34">
        <v>0.9213983503782561</v>
      </c>
      <c r="G34" s="34">
        <f t="shared" si="0"/>
        <v>78.79427023393059</v>
      </c>
    </row>
    <row r="35" spans="1:7" ht="12.75">
      <c r="A35" s="25">
        <v>11</v>
      </c>
      <c r="B35" s="25">
        <v>91.57090561966791</v>
      </c>
      <c r="C35" s="25">
        <v>-4.623649707572596</v>
      </c>
      <c r="E35">
        <v>1.0006066216506937</v>
      </c>
      <c r="G35" s="34">
        <f t="shared" si="0"/>
        <v>91.62645451359043</v>
      </c>
    </row>
    <row r="36" spans="1:7" ht="12.75">
      <c r="A36" s="25">
        <v>12</v>
      </c>
      <c r="B36" s="25">
        <v>97.62584498914268</v>
      </c>
      <c r="C36" s="25">
        <v>-4.442977595702118</v>
      </c>
      <c r="E36">
        <v>1.1804745129332996</v>
      </c>
      <c r="G36" s="34">
        <f t="shared" si="0"/>
        <v>115.24482181326002</v>
      </c>
    </row>
    <row r="37" spans="1:7" ht="12.75">
      <c r="A37" s="25">
        <v>13</v>
      </c>
      <c r="B37" s="25">
        <v>103.68078435861744</v>
      </c>
      <c r="C37" s="25">
        <v>3.1762534687970287</v>
      </c>
      <c r="E37">
        <v>0.8890383069895232</v>
      </c>
      <c r="G37" s="34">
        <f t="shared" si="0"/>
        <v>92.1761889935311</v>
      </c>
    </row>
    <row r="38" spans="1:7" ht="12.75">
      <c r="A38" s="25">
        <v>14</v>
      </c>
      <c r="B38" s="25">
        <v>109.73572372809221</v>
      </c>
      <c r="C38" s="25">
        <v>9.64803678639359</v>
      </c>
      <c r="E38">
        <v>0.9213983503782561</v>
      </c>
      <c r="G38" s="34">
        <f t="shared" si="0"/>
        <v>101.11031482062822</v>
      </c>
    </row>
    <row r="39" spans="1:7" ht="12.75">
      <c r="A39" s="25">
        <v>15</v>
      </c>
      <c r="B39" s="25">
        <v>115.790663097567</v>
      </c>
      <c r="C39" s="25">
        <v>5.135980182473602</v>
      </c>
      <c r="E39">
        <v>1.0006066216506937</v>
      </c>
      <c r="G39" s="34">
        <f t="shared" si="0"/>
        <v>115.86090422075017</v>
      </c>
    </row>
    <row r="40" spans="1:7" ht="13.5" thickBot="1">
      <c r="A40" s="26">
        <v>16</v>
      </c>
      <c r="B40" s="26">
        <v>121.84560246704177</v>
      </c>
      <c r="C40" s="26">
        <v>5.221943978558997</v>
      </c>
      <c r="E40">
        <v>1.1804745129332996</v>
      </c>
      <c r="G40" s="34">
        <f t="shared" si="0"/>
        <v>143.8356282253456</v>
      </c>
    </row>
  </sheetData>
  <printOptions/>
  <pageMargins left="0.43" right="0.29" top="0.25" bottom="0.44" header="0.3" footer="0.27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M28" sqref="M28"/>
    </sheetView>
  </sheetViews>
  <sheetFormatPr defaultColWidth="9.140625" defaultRowHeight="12.75"/>
  <cols>
    <col min="4" max="4" width="9.57421875" style="0" customWidth="1"/>
    <col min="6" max="6" width="3.421875" style="0" customWidth="1"/>
    <col min="7" max="8" width="6.7109375" style="0" customWidth="1"/>
    <col min="9" max="9" width="8.57421875" style="0" customWidth="1"/>
    <col min="10" max="10" width="6.7109375" style="0" customWidth="1"/>
    <col min="11" max="11" width="9.421875" style="0" customWidth="1"/>
  </cols>
  <sheetData>
    <row r="1" ht="12.75">
      <c r="B1" s="2" t="s">
        <v>20</v>
      </c>
    </row>
    <row r="2" ht="13.5" thickBot="1">
      <c r="B2" s="2" t="s">
        <v>59</v>
      </c>
    </row>
    <row r="3" spans="6:11" ht="12.75">
      <c r="F3" s="4"/>
      <c r="G3" s="5"/>
      <c r="H3" s="5"/>
      <c r="I3" s="5"/>
      <c r="J3" s="5"/>
      <c r="K3" s="6" t="s">
        <v>14</v>
      </c>
    </row>
    <row r="4" spans="6:11" ht="12.75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</row>
    <row r="5" spans="1:11" ht="12.75">
      <c r="A5" t="s">
        <v>17</v>
      </c>
      <c r="F5" s="10" t="s">
        <v>0</v>
      </c>
      <c r="G5" s="11"/>
      <c r="H5" s="18">
        <f>E16</f>
        <v>0.8990825688073395</v>
      </c>
      <c r="I5" s="18">
        <f>E20</f>
        <v>0.8611111111111112</v>
      </c>
      <c r="J5" s="18">
        <f>E24</f>
        <v>0.9069212410501193</v>
      </c>
      <c r="K5" s="12">
        <f>AVERAGE(G5:J5)</f>
        <v>0.8890383069895232</v>
      </c>
    </row>
    <row r="6" spans="1:11" ht="12.75">
      <c r="A6" t="s">
        <v>16</v>
      </c>
      <c r="F6" s="10" t="s">
        <v>7</v>
      </c>
      <c r="G6" s="11"/>
      <c r="H6" s="18">
        <f>E17</f>
        <v>0.907563025210084</v>
      </c>
      <c r="I6" s="18">
        <f>E21</f>
        <v>0.89171974522293</v>
      </c>
      <c r="J6" s="18">
        <f>E25</f>
        <v>0.9649122807017544</v>
      </c>
      <c r="K6" s="12">
        <f>AVERAGE(G6:J6)</f>
        <v>0.9213983503782561</v>
      </c>
    </row>
    <row r="7" spans="1:11" ht="12.75">
      <c r="A7" t="s">
        <v>18</v>
      </c>
      <c r="F7" s="10" t="s">
        <v>8</v>
      </c>
      <c r="G7" s="18">
        <f>E14</f>
        <v>0.972972972972973</v>
      </c>
      <c r="H7" s="18">
        <f>E18</f>
        <v>1.0216110019646365</v>
      </c>
      <c r="I7" s="18">
        <f>E22</f>
        <v>1.0072358900144718</v>
      </c>
      <c r="J7" s="11"/>
      <c r="K7" s="12">
        <f>AVERAGE(G7:J7)</f>
        <v>1.0006066216506937</v>
      </c>
    </row>
    <row r="8" spans="1:11" ht="13.5" thickBot="1">
      <c r="A8" t="s">
        <v>19</v>
      </c>
      <c r="F8" s="13" t="s">
        <v>9</v>
      </c>
      <c r="G8" s="18">
        <f>E15</f>
        <v>1.2</v>
      </c>
      <c r="H8" s="18">
        <f>E19</f>
        <v>1.1895910780669146</v>
      </c>
      <c r="I8" s="18">
        <f>E23</f>
        <v>1.1518324607329844</v>
      </c>
      <c r="J8" s="14"/>
      <c r="K8" s="15">
        <f>AVERAGE(G8:J8)</f>
        <v>1.1804745129332996</v>
      </c>
    </row>
    <row r="9" spans="3:11" ht="12.75">
      <c r="C9" s="2"/>
      <c r="D9" s="2"/>
      <c r="E9" s="2"/>
      <c r="F9" s="8"/>
      <c r="G9" s="20"/>
      <c r="H9" s="20"/>
      <c r="I9" s="20"/>
      <c r="J9" s="21"/>
      <c r="K9" s="22"/>
    </row>
    <row r="10" spans="3:12" ht="12.75">
      <c r="C10" s="2" t="s">
        <v>2</v>
      </c>
      <c r="D10" s="2" t="s">
        <v>4</v>
      </c>
      <c r="E10" s="2" t="s">
        <v>5</v>
      </c>
      <c r="F10" s="8"/>
      <c r="G10" s="22" t="s">
        <v>14</v>
      </c>
      <c r="H10" s="20"/>
      <c r="I10" s="22" t="s">
        <v>21</v>
      </c>
      <c r="J10" s="21"/>
      <c r="K10" s="22" t="s">
        <v>50</v>
      </c>
      <c r="L10" s="2" t="s">
        <v>55</v>
      </c>
    </row>
    <row r="11" spans="1:12" ht="12.75">
      <c r="A11" s="30" t="s">
        <v>1</v>
      </c>
      <c r="B11" s="30" t="s">
        <v>53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K11" s="1" t="s">
        <v>52</v>
      </c>
      <c r="L11" s="1" t="s">
        <v>51</v>
      </c>
    </row>
    <row r="12" spans="1:12" ht="12.75">
      <c r="A12" s="29">
        <v>1</v>
      </c>
      <c r="B12" s="29">
        <v>35</v>
      </c>
      <c r="G12" s="33">
        <f>K5</f>
        <v>0.8890383069895232</v>
      </c>
      <c r="I12" s="23">
        <f aca="true" t="shared" si="0" ref="I12:I27">B12/G12</f>
        <v>39.36838235746849</v>
      </c>
      <c r="K12" s="16">
        <v>27.579312441986353</v>
      </c>
      <c r="L12" s="31">
        <f aca="true" t="shared" si="1" ref="L12:L27">B12-K12</f>
        <v>7.420687558013647</v>
      </c>
    </row>
    <row r="13" spans="1:12" ht="12.75">
      <c r="A13" s="29">
        <v>2</v>
      </c>
      <c r="B13" s="29">
        <v>38</v>
      </c>
      <c r="G13" s="33">
        <f>K6</f>
        <v>0.9213983503782561</v>
      </c>
      <c r="I13" s="23">
        <f t="shared" si="0"/>
        <v>41.241662723186</v>
      </c>
      <c r="K13" s="16">
        <v>34.162181060535275</v>
      </c>
      <c r="L13" s="31">
        <f t="shared" si="1"/>
        <v>3.837818939464725</v>
      </c>
    </row>
    <row r="14" spans="1:12" ht="12.75">
      <c r="A14" s="29">
        <v>3</v>
      </c>
      <c r="B14" s="29">
        <v>45</v>
      </c>
      <c r="C14" s="3">
        <f>AVERAGE(B12:B15)</f>
        <v>44.5</v>
      </c>
      <c r="D14" s="3">
        <f>AVERAGE(C14:C15)</f>
        <v>46.25</v>
      </c>
      <c r="E14" s="17">
        <f aca="true" t="shared" si="2" ref="E14:E25">B14/D14</f>
        <v>0.972972972972973</v>
      </c>
      <c r="G14" s="33">
        <f>K7</f>
        <v>1.0006066216506937</v>
      </c>
      <c r="I14" s="23">
        <f t="shared" si="0"/>
        <v>44.97271857522171</v>
      </c>
      <c r="K14" s="16">
        <v>43.157555099270965</v>
      </c>
      <c r="L14" s="31">
        <f t="shared" si="1"/>
        <v>1.8424449007290349</v>
      </c>
    </row>
    <row r="15" spans="1:12" ht="12.75">
      <c r="A15" s="29">
        <v>4</v>
      </c>
      <c r="B15" s="29">
        <v>60</v>
      </c>
      <c r="C15" s="3">
        <f aca="true" t="shared" si="3" ref="C15:C26">AVERAGE(B13:B16)</f>
        <v>48</v>
      </c>
      <c r="D15" s="3">
        <f aca="true" t="shared" si="4" ref="D15:D25">AVERAGE(C15:C16)</f>
        <v>50</v>
      </c>
      <c r="E15" s="17">
        <f t="shared" si="2"/>
        <v>1.2</v>
      </c>
      <c r="G15" s="33">
        <f>K8</f>
        <v>1.1804745129332996</v>
      </c>
      <c r="I15" s="23">
        <f t="shared" si="0"/>
        <v>50.827018578240306</v>
      </c>
      <c r="K15" s="16">
        <v>58.06320898908888</v>
      </c>
      <c r="L15" s="31">
        <f t="shared" si="1"/>
        <v>1.9367910109111222</v>
      </c>
    </row>
    <row r="16" spans="1:12" ht="12.75">
      <c r="A16" s="29">
        <v>5</v>
      </c>
      <c r="B16" s="29">
        <v>49</v>
      </c>
      <c r="C16" s="3">
        <f t="shared" si="3"/>
        <v>52</v>
      </c>
      <c r="D16" s="3">
        <f t="shared" si="4"/>
        <v>54.5</v>
      </c>
      <c r="E16" s="17">
        <f t="shared" si="2"/>
        <v>0.8990825688073395</v>
      </c>
      <c r="G16" s="33">
        <f>G12</f>
        <v>0.8890383069895232</v>
      </c>
      <c r="I16" s="23">
        <f t="shared" si="0"/>
        <v>55.11573530045588</v>
      </c>
      <c r="K16" s="16">
        <v>49.1116046258346</v>
      </c>
      <c r="L16" s="31">
        <f t="shared" si="1"/>
        <v>-0.11160462583460173</v>
      </c>
    </row>
    <row r="17" spans="1:12" ht="12.75">
      <c r="A17" s="29">
        <v>6</v>
      </c>
      <c r="B17" s="29">
        <v>54</v>
      </c>
      <c r="C17" s="3">
        <f t="shared" si="3"/>
        <v>57</v>
      </c>
      <c r="D17" s="3">
        <f t="shared" si="4"/>
        <v>59.5</v>
      </c>
      <c r="E17" s="17">
        <f t="shared" si="2"/>
        <v>0.907563025210084</v>
      </c>
      <c r="G17" s="33">
        <f>G13</f>
        <v>0.9213983503782561</v>
      </c>
      <c r="I17" s="23">
        <f t="shared" si="0"/>
        <v>58.60657334347484</v>
      </c>
      <c r="K17" s="16">
        <v>56.478225647232925</v>
      </c>
      <c r="L17" s="31">
        <f t="shared" si="1"/>
        <v>-2.478225647232925</v>
      </c>
    </row>
    <row r="18" spans="1:12" ht="12.75">
      <c r="A18" s="29">
        <v>7</v>
      </c>
      <c r="B18" s="29">
        <v>65</v>
      </c>
      <c r="C18" s="3">
        <f t="shared" si="3"/>
        <v>62</v>
      </c>
      <c r="D18" s="3">
        <f t="shared" si="4"/>
        <v>63.625</v>
      </c>
      <c r="E18" s="17">
        <f t="shared" si="2"/>
        <v>1.0216110019646365</v>
      </c>
      <c r="G18" s="33">
        <f>G14</f>
        <v>1.0006066216506937</v>
      </c>
      <c r="I18" s="23">
        <f t="shared" si="0"/>
        <v>64.96059349754248</v>
      </c>
      <c r="K18" s="16">
        <v>67.39200480643069</v>
      </c>
      <c r="L18" s="31">
        <f t="shared" si="1"/>
        <v>-2.392004806430691</v>
      </c>
    </row>
    <row r="19" spans="1:12" ht="12.75">
      <c r="A19" s="29">
        <v>8</v>
      </c>
      <c r="B19" s="29">
        <v>80</v>
      </c>
      <c r="C19" s="3">
        <f t="shared" si="3"/>
        <v>65.25</v>
      </c>
      <c r="D19" s="3">
        <f t="shared" si="4"/>
        <v>67.25</v>
      </c>
      <c r="E19" s="17">
        <f t="shared" si="2"/>
        <v>1.1895910780669146</v>
      </c>
      <c r="G19" s="33">
        <f>G15</f>
        <v>1.1804745129332996</v>
      </c>
      <c r="I19" s="23">
        <f t="shared" si="0"/>
        <v>67.76935810432042</v>
      </c>
      <c r="K19" s="16">
        <v>86.65401540117443</v>
      </c>
      <c r="L19" s="31">
        <f t="shared" si="1"/>
        <v>-6.6540154011744335</v>
      </c>
    </row>
    <row r="20" spans="1:12" ht="12.75">
      <c r="A20" s="29">
        <v>9</v>
      </c>
      <c r="B20" s="29">
        <v>62</v>
      </c>
      <c r="C20" s="3">
        <f t="shared" si="3"/>
        <v>69.25</v>
      </c>
      <c r="D20" s="3">
        <f t="shared" si="4"/>
        <v>72</v>
      </c>
      <c r="E20" s="17">
        <f t="shared" si="2"/>
        <v>0.8611111111111112</v>
      </c>
      <c r="G20" s="33">
        <f>G12</f>
        <v>0.8890383069895232</v>
      </c>
      <c r="I20" s="23">
        <f t="shared" si="0"/>
        <v>69.73827731894418</v>
      </c>
      <c r="K20" s="16">
        <v>70.64389680968286</v>
      </c>
      <c r="L20" s="31">
        <f t="shared" si="1"/>
        <v>-8.643896809682857</v>
      </c>
    </row>
    <row r="21" spans="1:12" ht="12.75">
      <c r="A21" s="29">
        <v>10</v>
      </c>
      <c r="B21" s="29">
        <v>70</v>
      </c>
      <c r="C21" s="3">
        <f t="shared" si="3"/>
        <v>74.75</v>
      </c>
      <c r="D21" s="3">
        <f t="shared" si="4"/>
        <v>78.5</v>
      </c>
      <c r="E21" s="17">
        <f t="shared" si="2"/>
        <v>0.89171974522293</v>
      </c>
      <c r="G21" s="33">
        <f>G13</f>
        <v>0.9213983503782561</v>
      </c>
      <c r="I21" s="23">
        <f t="shared" si="0"/>
        <v>75.97148396376369</v>
      </c>
      <c r="K21" s="16">
        <v>78.79427023393059</v>
      </c>
      <c r="L21" s="31">
        <f t="shared" si="1"/>
        <v>-8.79427023393059</v>
      </c>
    </row>
    <row r="22" spans="1:12" ht="12.75">
      <c r="A22" s="29">
        <v>11</v>
      </c>
      <c r="B22" s="29">
        <v>87</v>
      </c>
      <c r="C22" s="3">
        <f t="shared" si="3"/>
        <v>82.25</v>
      </c>
      <c r="D22" s="3">
        <f t="shared" si="4"/>
        <v>86.375</v>
      </c>
      <c r="E22" s="17">
        <f t="shared" si="2"/>
        <v>1.0072358900144718</v>
      </c>
      <c r="G22" s="33">
        <f>G14</f>
        <v>1.0006066216506937</v>
      </c>
      <c r="I22" s="23">
        <f t="shared" si="0"/>
        <v>86.94725591209532</v>
      </c>
      <c r="K22" s="16">
        <v>91.62645451359043</v>
      </c>
      <c r="L22" s="31">
        <f t="shared" si="1"/>
        <v>-4.626454513590431</v>
      </c>
    </row>
    <row r="23" spans="1:12" ht="12.75">
      <c r="A23" s="29">
        <v>12</v>
      </c>
      <c r="B23" s="29">
        <v>110</v>
      </c>
      <c r="C23" s="3">
        <f t="shared" si="3"/>
        <v>90.5</v>
      </c>
      <c r="D23" s="3">
        <f t="shared" si="4"/>
        <v>95.5</v>
      </c>
      <c r="E23" s="17">
        <f t="shared" si="2"/>
        <v>1.1518324607329844</v>
      </c>
      <c r="G23" s="33">
        <f>G15</f>
        <v>1.1804745129332996</v>
      </c>
      <c r="I23" s="23">
        <f t="shared" si="0"/>
        <v>93.18286739344056</v>
      </c>
      <c r="K23" s="16">
        <v>115.24482181326002</v>
      </c>
      <c r="L23" s="31">
        <f t="shared" si="1"/>
        <v>-5.2448218132600175</v>
      </c>
    </row>
    <row r="24" spans="1:12" ht="12.75">
      <c r="A24" s="29">
        <v>13</v>
      </c>
      <c r="B24" s="29">
        <v>95</v>
      </c>
      <c r="C24" s="3">
        <f t="shared" si="3"/>
        <v>100.5</v>
      </c>
      <c r="D24" s="3">
        <f t="shared" si="4"/>
        <v>104.75</v>
      </c>
      <c r="E24" s="17">
        <f t="shared" si="2"/>
        <v>0.9069212410501193</v>
      </c>
      <c r="G24" s="33">
        <f>G12</f>
        <v>0.8890383069895232</v>
      </c>
      <c r="I24" s="23">
        <f t="shared" si="0"/>
        <v>106.85703782741447</v>
      </c>
      <c r="K24" s="16">
        <v>92.1761889935311</v>
      </c>
      <c r="L24" s="31">
        <f t="shared" si="1"/>
        <v>2.823811006468901</v>
      </c>
    </row>
    <row r="25" spans="1:12" ht="12.75">
      <c r="A25" s="29">
        <v>14</v>
      </c>
      <c r="B25" s="29">
        <v>110</v>
      </c>
      <c r="C25" s="3">
        <f t="shared" si="3"/>
        <v>109</v>
      </c>
      <c r="D25" s="3">
        <f t="shared" si="4"/>
        <v>114</v>
      </c>
      <c r="E25" s="17">
        <f t="shared" si="2"/>
        <v>0.9649122807017544</v>
      </c>
      <c r="G25" s="33">
        <f>G13</f>
        <v>0.9213983503782561</v>
      </c>
      <c r="I25" s="23">
        <f t="shared" si="0"/>
        <v>119.3837605144858</v>
      </c>
      <c r="K25" s="16">
        <v>101.11031482062822</v>
      </c>
      <c r="L25" s="31">
        <f t="shared" si="1"/>
        <v>8.889685179371781</v>
      </c>
    </row>
    <row r="26" spans="1:12" ht="12.75">
      <c r="A26" s="29">
        <v>15</v>
      </c>
      <c r="B26" s="29">
        <v>121</v>
      </c>
      <c r="C26" s="3">
        <f t="shared" si="3"/>
        <v>119</v>
      </c>
      <c r="D26" s="3"/>
      <c r="G26" s="33">
        <f>G14</f>
        <v>1.0006066216506937</v>
      </c>
      <c r="I26" s="23">
        <f t="shared" si="0"/>
        <v>120.92664328004061</v>
      </c>
      <c r="K26" s="16">
        <v>115.86090422075017</v>
      </c>
      <c r="L26" s="31">
        <f t="shared" si="1"/>
        <v>5.139095779249828</v>
      </c>
    </row>
    <row r="27" spans="1:12" ht="12.75">
      <c r="A27" s="29">
        <v>16</v>
      </c>
      <c r="B27" s="29">
        <v>150</v>
      </c>
      <c r="G27" s="33">
        <f>G15</f>
        <v>1.1804745129332996</v>
      </c>
      <c r="I27" s="23">
        <f t="shared" si="0"/>
        <v>127.06754644560077</v>
      </c>
      <c r="K27" s="16">
        <v>143.8356282253456</v>
      </c>
      <c r="L27" s="31">
        <f t="shared" si="1"/>
        <v>6.1643717746543985</v>
      </c>
    </row>
    <row r="28" ht="12.75">
      <c r="L28" s="32">
        <f>AVERAGE(L12:L27)</f>
        <v>-0.055661731392069314</v>
      </c>
    </row>
    <row r="29" ht="12.75">
      <c r="L29" s="1" t="s">
        <v>56</v>
      </c>
    </row>
    <row r="30" ht="12.75">
      <c r="J30" t="s">
        <v>57</v>
      </c>
    </row>
    <row r="31" ht="12.75">
      <c r="J31" t="s">
        <v>58</v>
      </c>
    </row>
  </sheetData>
  <printOptions/>
  <pageMargins left="0.45" right="0.29" top="0.6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acstas</cp:lastModifiedBy>
  <cp:lastPrinted>1999-02-19T18:20:18Z</cp:lastPrinted>
  <dcterms:created xsi:type="dcterms:W3CDTF">1998-12-01T18:42:24Z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